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ingorourke-my.sharepoint.com/personal/jbromley_laingorourke_com/Documents/Desktop/"/>
    </mc:Choice>
  </mc:AlternateContent>
  <xr:revisionPtr revIDLastSave="0" documentId="8_{95B3ECC6-FFE1-442F-8B03-0EFC2F48FB06}" xr6:coauthVersionLast="44" xr6:coauthVersionMax="44" xr10:uidLastSave="{00000000-0000-0000-0000-000000000000}"/>
  <bookViews>
    <workbookView xWindow="-108" yWindow="-108" windowWidth="23256" windowHeight="12576" xr2:uid="{2C9B3E69-4EFA-494A-BDEA-7F18F82A195E}"/>
  </bookViews>
  <sheets>
    <sheet name="Staff Schedule" sheetId="1" r:id="rId1"/>
  </sheets>
  <definedNames>
    <definedName name="_xlnm._FilterDatabase" localSheetId="0" hidden="1">'Staff Schedule'!$B$6:$BS$225</definedName>
    <definedName name="_xlnm.Print_Area" localSheetId="0">'Staff Schedule'!$B$2:$BL$216</definedName>
    <definedName name="_xlnm.Print_Titles" localSheetId="0">'Staff Schedule'!$2:$8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5" i="1" l="1"/>
  <c r="V225" i="1"/>
  <c r="U225" i="1"/>
  <c r="T225" i="1"/>
  <c r="S225" i="1"/>
  <c r="R225" i="1"/>
  <c r="P225" i="1"/>
  <c r="N225" i="1"/>
  <c r="X224" i="1"/>
  <c r="V224" i="1"/>
  <c r="U224" i="1"/>
  <c r="T224" i="1"/>
  <c r="S224" i="1"/>
  <c r="R224" i="1"/>
  <c r="Q224" i="1"/>
  <c r="M224" i="1"/>
  <c r="K224" i="1"/>
  <c r="Q222" i="1"/>
  <c r="Q225" i="1" s="1"/>
  <c r="P222" i="1"/>
  <c r="P224" i="1" s="1"/>
  <c r="O222" i="1"/>
  <c r="O225" i="1" s="1"/>
  <c r="N222" i="1"/>
  <c r="N224" i="1" s="1"/>
  <c r="M222" i="1"/>
  <c r="M225" i="1" s="1"/>
  <c r="L222" i="1"/>
  <c r="K222" i="1"/>
  <c r="K225" i="1" s="1"/>
  <c r="X221" i="1"/>
  <c r="V221" i="1"/>
  <c r="U221" i="1"/>
  <c r="T221" i="1"/>
  <c r="S221" i="1"/>
  <c r="Q221" i="1"/>
  <c r="O221" i="1"/>
  <c r="M221" i="1"/>
  <c r="X220" i="1"/>
  <c r="V220" i="1"/>
  <c r="U220" i="1"/>
  <c r="T220" i="1"/>
  <c r="S220" i="1"/>
  <c r="Q220" i="1"/>
  <c r="N220" i="1"/>
  <c r="R219" i="1"/>
  <c r="R220" i="1" s="1"/>
  <c r="P219" i="1"/>
  <c r="P218" i="1"/>
  <c r="P221" i="1" s="1"/>
  <c r="O218" i="1"/>
  <c r="O220" i="1" s="1"/>
  <c r="N218" i="1"/>
  <c r="N221" i="1" s="1"/>
  <c r="M218" i="1"/>
  <c r="M220" i="1" s="1"/>
  <c r="L218" i="1"/>
  <c r="L220" i="1" s="1"/>
  <c r="K218" i="1"/>
  <c r="K220" i="1" s="1"/>
  <c r="AY216" i="1"/>
  <c r="AQ216" i="1"/>
  <c r="AI216" i="1"/>
  <c r="AA216" i="1"/>
  <c r="S216" i="1"/>
  <c r="K216" i="1"/>
  <c r="AV215" i="1"/>
  <c r="AN215" i="1"/>
  <c r="AF215" i="1"/>
  <c r="X215" i="1"/>
  <c r="P215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BD213" i="1"/>
  <c r="BC213" i="1"/>
  <c r="BC216" i="1" s="1"/>
  <c r="BB213" i="1"/>
  <c r="BB216" i="1" s="1"/>
  <c r="BA213" i="1"/>
  <c r="BA216" i="1" s="1"/>
  <c r="AZ213" i="1"/>
  <c r="AY213" i="1"/>
  <c r="AX213" i="1"/>
  <c r="AX216" i="1" s="1"/>
  <c r="AW213" i="1"/>
  <c r="AW216" i="1" s="1"/>
  <c r="AV213" i="1"/>
  <c r="AV216" i="1" s="1"/>
  <c r="AU213" i="1"/>
  <c r="AU216" i="1" s="1"/>
  <c r="AT213" i="1"/>
  <c r="AT216" i="1" s="1"/>
  <c r="AS213" i="1"/>
  <c r="AS216" i="1" s="1"/>
  <c r="AR213" i="1"/>
  <c r="AQ213" i="1"/>
  <c r="AP213" i="1"/>
  <c r="AP216" i="1" s="1"/>
  <c r="AO213" i="1"/>
  <c r="AO216" i="1" s="1"/>
  <c r="AN213" i="1"/>
  <c r="AN216" i="1" s="1"/>
  <c r="AM213" i="1"/>
  <c r="AM216" i="1" s="1"/>
  <c r="AL213" i="1"/>
  <c r="AL216" i="1" s="1"/>
  <c r="AK213" i="1"/>
  <c r="AK216" i="1" s="1"/>
  <c r="AJ213" i="1"/>
  <c r="AI213" i="1"/>
  <c r="AH213" i="1"/>
  <c r="AH216" i="1" s="1"/>
  <c r="AG213" i="1"/>
  <c r="AF213" i="1"/>
  <c r="AF216" i="1" s="1"/>
  <c r="AE213" i="1"/>
  <c r="AE216" i="1" s="1"/>
  <c r="AD213" i="1"/>
  <c r="AD216" i="1" s="1"/>
  <c r="AC213" i="1"/>
  <c r="AC216" i="1" s="1"/>
  <c r="AB213" i="1"/>
  <c r="AA213" i="1"/>
  <c r="Z213" i="1"/>
  <c r="Y213" i="1"/>
  <c r="Y216" i="1" s="1"/>
  <c r="X213" i="1"/>
  <c r="X216" i="1" s="1"/>
  <c r="W213" i="1"/>
  <c r="W216" i="1" s="1"/>
  <c r="V213" i="1"/>
  <c r="V216" i="1" s="1"/>
  <c r="U213" i="1"/>
  <c r="U216" i="1" s="1"/>
  <c r="T213" i="1"/>
  <c r="S213" i="1"/>
  <c r="Q213" i="1"/>
  <c r="Q216" i="1" s="1"/>
  <c r="P213" i="1"/>
  <c r="P216" i="1" s="1"/>
  <c r="O213" i="1"/>
  <c r="N213" i="1"/>
  <c r="N216" i="1" s="1"/>
  <c r="M213" i="1"/>
  <c r="M216" i="1" s="1"/>
  <c r="L213" i="1"/>
  <c r="L216" i="1" s="1"/>
  <c r="K213" i="1"/>
  <c r="J213" i="1"/>
  <c r="BD212" i="1"/>
  <c r="BC212" i="1"/>
  <c r="BC215" i="1" s="1"/>
  <c r="BB212" i="1"/>
  <c r="BB215" i="1" s="1"/>
  <c r="BA212" i="1"/>
  <c r="AZ212" i="1"/>
  <c r="AZ215" i="1" s="1"/>
  <c r="AY212" i="1"/>
  <c r="AY215" i="1" s="1"/>
  <c r="AX212" i="1"/>
  <c r="AX215" i="1" s="1"/>
  <c r="AW212" i="1"/>
  <c r="AW215" i="1" s="1"/>
  <c r="AV212" i="1"/>
  <c r="AU212" i="1"/>
  <c r="AU215" i="1" s="1"/>
  <c r="AT212" i="1"/>
  <c r="AT215" i="1" s="1"/>
  <c r="AS212" i="1"/>
  <c r="AR212" i="1"/>
  <c r="AR215" i="1" s="1"/>
  <c r="AQ212" i="1"/>
  <c r="AQ215" i="1" s="1"/>
  <c r="AP212" i="1"/>
  <c r="AP215" i="1" s="1"/>
  <c r="AO212" i="1"/>
  <c r="AO215" i="1" s="1"/>
  <c r="AN212" i="1"/>
  <c r="AM212" i="1"/>
  <c r="AM215" i="1" s="1"/>
  <c r="AL212" i="1"/>
  <c r="AL215" i="1" s="1"/>
  <c r="AK212" i="1"/>
  <c r="AJ212" i="1"/>
  <c r="AJ215" i="1" s="1"/>
  <c r="AI212" i="1"/>
  <c r="AI215" i="1" s="1"/>
  <c r="AH212" i="1"/>
  <c r="AH215" i="1" s="1"/>
  <c r="AF212" i="1"/>
  <c r="AE212" i="1"/>
  <c r="AE215" i="1" s="1"/>
  <c r="AD212" i="1"/>
  <c r="AD215" i="1" s="1"/>
  <c r="AC212" i="1"/>
  <c r="AB212" i="1"/>
  <c r="AB215" i="1" s="1"/>
  <c r="AA212" i="1"/>
  <c r="AA215" i="1" s="1"/>
  <c r="Y212" i="1"/>
  <c r="Y215" i="1" s="1"/>
  <c r="X212" i="1"/>
  <c r="W212" i="1"/>
  <c r="W215" i="1" s="1"/>
  <c r="V212" i="1"/>
  <c r="V215" i="1" s="1"/>
  <c r="U212" i="1"/>
  <c r="T212" i="1"/>
  <c r="T215" i="1" s="1"/>
  <c r="S212" i="1"/>
  <c r="S215" i="1" s="1"/>
  <c r="R212" i="1"/>
  <c r="Q212" i="1"/>
  <c r="Q215" i="1" s="1"/>
  <c r="P212" i="1"/>
  <c r="O212" i="1"/>
  <c r="N212" i="1"/>
  <c r="N215" i="1" s="1"/>
  <c r="M212" i="1"/>
  <c r="L212" i="1"/>
  <c r="L215" i="1" s="1"/>
  <c r="K212" i="1"/>
  <c r="K215" i="1" s="1"/>
  <c r="J212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F209" i="1"/>
  <c r="AE209" i="1"/>
  <c r="AD209" i="1"/>
  <c r="AC209" i="1"/>
  <c r="AB209" i="1"/>
  <c r="AA209" i="1"/>
  <c r="Y209" i="1"/>
  <c r="X209" i="1"/>
  <c r="W209" i="1"/>
  <c r="V209" i="1"/>
  <c r="U209" i="1"/>
  <c r="T209" i="1"/>
  <c r="S209" i="1"/>
  <c r="Q209" i="1"/>
  <c r="P209" i="1"/>
  <c r="O209" i="1"/>
  <c r="N209" i="1"/>
  <c r="M209" i="1"/>
  <c r="L209" i="1"/>
  <c r="K209" i="1"/>
  <c r="J209" i="1"/>
  <c r="BH208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F207" i="1"/>
  <c r="AE207" i="1"/>
  <c r="AC207" i="1"/>
  <c r="AB207" i="1"/>
  <c r="AA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C207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C206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C205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C204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C202" i="1"/>
  <c r="AB202" i="1"/>
  <c r="AA202" i="1"/>
  <c r="Z202" i="1"/>
  <c r="Y202" i="1"/>
  <c r="X202" i="1"/>
  <c r="W202" i="1"/>
  <c r="V202" i="1"/>
  <c r="U202" i="1"/>
  <c r="T202" i="1"/>
  <c r="S202" i="1"/>
  <c r="Q202" i="1"/>
  <c r="P202" i="1"/>
  <c r="O202" i="1"/>
  <c r="N202" i="1"/>
  <c r="M202" i="1"/>
  <c r="L202" i="1"/>
  <c r="K202" i="1"/>
  <c r="J202" i="1"/>
  <c r="C202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C201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C200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C199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C198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C197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C196" i="1"/>
  <c r="BM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F195" i="1"/>
  <c r="AE195" i="1"/>
  <c r="AC195" i="1"/>
  <c r="AB195" i="1"/>
  <c r="AA195" i="1"/>
  <c r="Y195" i="1"/>
  <c r="X195" i="1"/>
  <c r="W195" i="1"/>
  <c r="V195" i="1"/>
  <c r="U195" i="1"/>
  <c r="T195" i="1"/>
  <c r="S195" i="1"/>
  <c r="Q195" i="1"/>
  <c r="P195" i="1"/>
  <c r="O195" i="1"/>
  <c r="N195" i="1"/>
  <c r="M195" i="1"/>
  <c r="L195" i="1"/>
  <c r="K195" i="1"/>
  <c r="J195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K194" i="1"/>
  <c r="BI194" i="1"/>
  <c r="BH194" i="1"/>
  <c r="BF194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N193" i="1"/>
  <c r="BI193" i="1"/>
  <c r="BK193" i="1" s="1"/>
  <c r="BF193" i="1"/>
  <c r="BH193" i="1" s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I192" i="1"/>
  <c r="BK192" i="1" s="1"/>
  <c r="BF192" i="1"/>
  <c r="BH192" i="1" s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I191" i="1"/>
  <c r="BK191" i="1" s="1"/>
  <c r="BF191" i="1"/>
  <c r="BH191" i="1" s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I190" i="1"/>
  <c r="BK190" i="1" s="1"/>
  <c r="BF190" i="1"/>
  <c r="BH190" i="1" s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L189" i="1"/>
  <c r="BN189" i="1" s="1"/>
  <c r="BI189" i="1"/>
  <c r="BK189" i="1" s="1"/>
  <c r="BF189" i="1"/>
  <c r="BH189" i="1" s="1"/>
  <c r="F189" i="1"/>
  <c r="DB188" i="1"/>
  <c r="DA188" i="1"/>
  <c r="CZ188" i="1"/>
  <c r="CX188" i="1"/>
  <c r="CV188" i="1"/>
  <c r="CU188" i="1"/>
  <c r="CT188" i="1"/>
  <c r="CS188" i="1"/>
  <c r="CR188" i="1"/>
  <c r="CP188" i="1"/>
  <c r="CN188" i="1"/>
  <c r="CM188" i="1"/>
  <c r="CL188" i="1"/>
  <c r="CK188" i="1"/>
  <c r="CJ188" i="1"/>
  <c r="CH188" i="1"/>
  <c r="CF188" i="1"/>
  <c r="CE188" i="1"/>
  <c r="CD188" i="1"/>
  <c r="CC188" i="1"/>
  <c r="CB188" i="1"/>
  <c r="BZ188" i="1"/>
  <c r="BX188" i="1"/>
  <c r="BW188" i="1"/>
  <c r="BV188" i="1"/>
  <c r="BU188" i="1"/>
  <c r="CY188" i="1"/>
  <c r="BI188" i="1"/>
  <c r="BK188" i="1" s="1"/>
  <c r="BH188" i="1"/>
  <c r="BF188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I187" i="1"/>
  <c r="BK187" i="1" s="1"/>
  <c r="BH187" i="1"/>
  <c r="BF187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I186" i="1"/>
  <c r="BK186" i="1" s="1"/>
  <c r="BH186" i="1"/>
  <c r="BF186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I185" i="1"/>
  <c r="BK185" i="1" s="1"/>
  <c r="BH185" i="1"/>
  <c r="BF185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I184" i="1"/>
  <c r="BK184" i="1" s="1"/>
  <c r="BH184" i="1"/>
  <c r="BF184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I183" i="1"/>
  <c r="BK183" i="1" s="1"/>
  <c r="BH183" i="1"/>
  <c r="BF183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I182" i="1"/>
  <c r="BK182" i="1" s="1"/>
  <c r="BH182" i="1"/>
  <c r="BL182" i="1" s="1"/>
  <c r="BN182" i="1" s="1"/>
  <c r="BF182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I181" i="1"/>
  <c r="BK181" i="1" s="1"/>
  <c r="BH181" i="1"/>
  <c r="BF181" i="1"/>
  <c r="CV180" i="1"/>
  <c r="CN180" i="1"/>
  <c r="CF180" i="1"/>
  <c r="BX180" i="1"/>
  <c r="CU180" i="1"/>
  <c r="BI180" i="1"/>
  <c r="BK180" i="1" s="1"/>
  <c r="BH180" i="1"/>
  <c r="BF180" i="1"/>
  <c r="CX179" i="1"/>
  <c r="CV179" i="1"/>
  <c r="CT179" i="1"/>
  <c r="CP179" i="1"/>
  <c r="CO179" i="1"/>
  <c r="CN179" i="1"/>
  <c r="CH179" i="1"/>
  <c r="CF179" i="1"/>
  <c r="CD179" i="1"/>
  <c r="BZ179" i="1"/>
  <c r="BY179" i="1"/>
  <c r="BX179" i="1"/>
  <c r="BK179" i="1"/>
  <c r="DB179" i="1"/>
  <c r="BI179" i="1"/>
  <c r="BF179" i="1"/>
  <c r="BH179" i="1" s="1"/>
  <c r="CY178" i="1"/>
  <c r="CX178" i="1"/>
  <c r="CQ178" i="1"/>
  <c r="CM178" i="1"/>
  <c r="CI178" i="1"/>
  <c r="CH178" i="1"/>
  <c r="CA178" i="1"/>
  <c r="BW178" i="1"/>
  <c r="BK178" i="1"/>
  <c r="CU178" i="1"/>
  <c r="BI178" i="1"/>
  <c r="BH178" i="1"/>
  <c r="BL178" i="1" s="1"/>
  <c r="BN178" i="1" s="1"/>
  <c r="BF178" i="1"/>
  <c r="DB177" i="1"/>
  <c r="CZ177" i="1"/>
  <c r="CY177" i="1"/>
  <c r="CX177" i="1"/>
  <c r="CV177" i="1"/>
  <c r="CT177" i="1"/>
  <c r="CR177" i="1"/>
  <c r="CQ177" i="1"/>
  <c r="CP177" i="1"/>
  <c r="CN177" i="1"/>
  <c r="CL177" i="1"/>
  <c r="CJ177" i="1"/>
  <c r="CI177" i="1"/>
  <c r="CH177" i="1"/>
  <c r="CF177" i="1"/>
  <c r="CD177" i="1"/>
  <c r="CB177" i="1"/>
  <c r="CA177" i="1"/>
  <c r="BZ177" i="1"/>
  <c r="BX177" i="1"/>
  <c r="BV177" i="1"/>
  <c r="CU177" i="1"/>
  <c r="BI177" i="1"/>
  <c r="BK177" i="1" s="1"/>
  <c r="BF177" i="1"/>
  <c r="BH177" i="1" s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L176" i="1"/>
  <c r="BN176" i="1" s="1"/>
  <c r="BI176" i="1"/>
  <c r="BK176" i="1" s="1"/>
  <c r="BF176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L175" i="1"/>
  <c r="BN175" i="1" s="1"/>
  <c r="BK175" i="1"/>
  <c r="BI175" i="1"/>
  <c r="BH175" i="1"/>
  <c r="BF175" i="1"/>
  <c r="F175" i="1"/>
  <c r="E175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K174" i="1"/>
  <c r="BI174" i="1"/>
  <c r="BH174" i="1"/>
  <c r="BF174" i="1"/>
  <c r="F174" i="1"/>
  <c r="E174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K173" i="1"/>
  <c r="BI173" i="1"/>
  <c r="BF173" i="1"/>
  <c r="BH173" i="1" s="1"/>
  <c r="BL173" i="1" s="1"/>
  <c r="BN173" i="1" s="1"/>
  <c r="F173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I172" i="1"/>
  <c r="BK172" i="1" s="1"/>
  <c r="BF172" i="1"/>
  <c r="BH172" i="1" s="1"/>
  <c r="F172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K171" i="1"/>
  <c r="BI171" i="1"/>
  <c r="BH171" i="1"/>
  <c r="BL171" i="1" s="1"/>
  <c r="BN171" i="1" s="1"/>
  <c r="BF171" i="1"/>
  <c r="F171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K170" i="1"/>
  <c r="BI170" i="1"/>
  <c r="BF170" i="1"/>
  <c r="BH170" i="1" s="1"/>
  <c r="BL170" i="1" s="1"/>
  <c r="BN170" i="1" s="1"/>
  <c r="F170" i="1"/>
  <c r="E170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I169" i="1"/>
  <c r="BK169" i="1" s="1"/>
  <c r="BF169" i="1"/>
  <c r="BH169" i="1" s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I168" i="1"/>
  <c r="BK168" i="1" s="1"/>
  <c r="BF168" i="1"/>
  <c r="BH168" i="1" s="1"/>
  <c r="BL168" i="1" s="1"/>
  <c r="BN168" i="1" s="1"/>
  <c r="F168" i="1"/>
  <c r="E168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I167" i="1"/>
  <c r="BK167" i="1" s="1"/>
  <c r="BF167" i="1"/>
  <c r="BH167" i="1" s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I166" i="1"/>
  <c r="BK166" i="1" s="1"/>
  <c r="BF166" i="1"/>
  <c r="BH166" i="1" s="1"/>
  <c r="F166" i="1"/>
  <c r="E166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I165" i="1"/>
  <c r="BK165" i="1" s="1"/>
  <c r="BF165" i="1"/>
  <c r="BH165" i="1" s="1"/>
  <c r="F165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I164" i="1"/>
  <c r="BK164" i="1" s="1"/>
  <c r="BH164" i="1"/>
  <c r="BF164" i="1"/>
  <c r="F164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I163" i="1"/>
  <c r="BK163" i="1" s="1"/>
  <c r="BL163" i="1" s="1"/>
  <c r="BN163" i="1" s="1"/>
  <c r="BF163" i="1"/>
  <c r="BH163" i="1" s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K162" i="1"/>
  <c r="BI162" i="1"/>
  <c r="BF162" i="1"/>
  <c r="BH162" i="1" s="1"/>
  <c r="F162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K161" i="1"/>
  <c r="BI161" i="1"/>
  <c r="BH161" i="1"/>
  <c r="BL161" i="1" s="1"/>
  <c r="BN161" i="1" s="1"/>
  <c r="BF161" i="1"/>
  <c r="F161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K160" i="1"/>
  <c r="BI160" i="1"/>
  <c r="BF160" i="1"/>
  <c r="BH160" i="1" s="1"/>
  <c r="F160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H159" i="1"/>
  <c r="BL159" i="1" s="1"/>
  <c r="BN159" i="1" s="1"/>
  <c r="BF159" i="1"/>
  <c r="CX158" i="1"/>
  <c r="BV158" i="1"/>
  <c r="CN158" i="1"/>
  <c r="BI158" i="1"/>
  <c r="BF158" i="1"/>
  <c r="BH158" i="1" s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I157" i="1"/>
  <c r="BK157" i="1" s="1"/>
  <c r="BF157" i="1"/>
  <c r="BH157" i="1" s="1"/>
  <c r="F157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K156" i="1"/>
  <c r="BI156" i="1"/>
  <c r="BH156" i="1"/>
  <c r="BF156" i="1"/>
  <c r="E156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I155" i="1"/>
  <c r="BK155" i="1" s="1"/>
  <c r="BF155" i="1"/>
  <c r="BH155" i="1" s="1"/>
  <c r="F155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K154" i="1"/>
  <c r="BI154" i="1"/>
  <c r="BH154" i="1"/>
  <c r="BL154" i="1" s="1"/>
  <c r="BN154" i="1" s="1"/>
  <c r="BF154" i="1"/>
  <c r="F154" i="1"/>
  <c r="E154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K153" i="1"/>
  <c r="BI153" i="1"/>
  <c r="BH153" i="1"/>
  <c r="BF153" i="1"/>
  <c r="F153" i="1"/>
  <c r="E153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K152" i="1"/>
  <c r="BI152" i="1"/>
  <c r="BH152" i="1"/>
  <c r="BL152" i="1" s="1"/>
  <c r="BN152" i="1" s="1"/>
  <c r="BF152" i="1"/>
  <c r="F152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K151" i="1"/>
  <c r="BI151" i="1"/>
  <c r="BF151" i="1"/>
  <c r="BH151" i="1" s="1"/>
  <c r="BL151" i="1" s="1"/>
  <c r="BN151" i="1" s="1"/>
  <c r="E151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K150" i="1"/>
  <c r="BI150" i="1"/>
  <c r="BH150" i="1"/>
  <c r="BL150" i="1" s="1"/>
  <c r="BN150" i="1" s="1"/>
  <c r="BF150" i="1"/>
  <c r="E150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I149" i="1"/>
  <c r="BK149" i="1" s="1"/>
  <c r="BL149" i="1" s="1"/>
  <c r="BN149" i="1" s="1"/>
  <c r="BF149" i="1"/>
  <c r="BH149" i="1" s="1"/>
  <c r="E149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K148" i="1"/>
  <c r="BI148" i="1"/>
  <c r="BF148" i="1"/>
  <c r="BH148" i="1" s="1"/>
  <c r="E148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I147" i="1"/>
  <c r="BK147" i="1" s="1"/>
  <c r="BF147" i="1"/>
  <c r="BH147" i="1" s="1"/>
  <c r="BL147" i="1" s="1"/>
  <c r="BN147" i="1" s="1"/>
  <c r="E147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I146" i="1"/>
  <c r="BK146" i="1" s="1"/>
  <c r="BF146" i="1"/>
  <c r="BH146" i="1" s="1"/>
  <c r="E146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I145" i="1"/>
  <c r="BK145" i="1" s="1"/>
  <c r="BF145" i="1"/>
  <c r="BH145" i="1" s="1"/>
  <c r="BL145" i="1" s="1"/>
  <c r="BN145" i="1" s="1"/>
  <c r="E145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K144" i="1"/>
  <c r="BI144" i="1"/>
  <c r="BF144" i="1"/>
  <c r="BH144" i="1" s="1"/>
  <c r="BL144" i="1" s="1"/>
  <c r="BN144" i="1" s="1"/>
  <c r="E144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I143" i="1"/>
  <c r="BK143" i="1" s="1"/>
  <c r="BF143" i="1"/>
  <c r="BH143" i="1" s="1"/>
  <c r="E143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I142" i="1"/>
  <c r="BK142" i="1" s="1"/>
  <c r="BH142" i="1"/>
  <c r="BF142" i="1"/>
  <c r="E142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K141" i="1"/>
  <c r="BI141" i="1"/>
  <c r="BH141" i="1"/>
  <c r="BL141" i="1" s="1"/>
  <c r="BN141" i="1" s="1"/>
  <c r="BF141" i="1"/>
  <c r="E141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K140" i="1"/>
  <c r="BI140" i="1"/>
  <c r="BH140" i="1"/>
  <c r="BF140" i="1"/>
  <c r="E140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K139" i="1"/>
  <c r="BI139" i="1"/>
  <c r="BF139" i="1"/>
  <c r="BH139" i="1" s="1"/>
  <c r="E139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K138" i="1"/>
  <c r="BI138" i="1"/>
  <c r="BH138" i="1"/>
  <c r="BF138" i="1"/>
  <c r="E138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I137" i="1"/>
  <c r="BK137" i="1" s="1"/>
  <c r="BF137" i="1"/>
  <c r="BH137" i="1" s="1"/>
  <c r="BL137" i="1" s="1"/>
  <c r="BN137" i="1" s="1"/>
  <c r="E137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K136" i="1"/>
  <c r="BI136" i="1"/>
  <c r="BF136" i="1"/>
  <c r="BH136" i="1" s="1"/>
  <c r="BL136" i="1" s="1"/>
  <c r="BN136" i="1" s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K135" i="1"/>
  <c r="BI135" i="1"/>
  <c r="BF135" i="1"/>
  <c r="BH135" i="1" s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K134" i="1"/>
  <c r="BI134" i="1"/>
  <c r="BF134" i="1"/>
  <c r="BH134" i="1" s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K133" i="1"/>
  <c r="BI133" i="1"/>
  <c r="BF133" i="1"/>
  <c r="BH133" i="1" s="1"/>
  <c r="BL133" i="1" s="1"/>
  <c r="BN133" i="1" s="1"/>
  <c r="BK132" i="1"/>
  <c r="BI132" i="1"/>
  <c r="BH132" i="1"/>
  <c r="BF132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K131" i="1"/>
  <c r="BI131" i="1"/>
  <c r="BH131" i="1"/>
  <c r="BF131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K130" i="1"/>
  <c r="BI130" i="1"/>
  <c r="BH130" i="1"/>
  <c r="BL130" i="1" s="1"/>
  <c r="BN130" i="1" s="1"/>
  <c r="BF130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K129" i="1"/>
  <c r="BI129" i="1"/>
  <c r="BH129" i="1"/>
  <c r="BL129" i="1" s="1"/>
  <c r="BN129" i="1" s="1"/>
  <c r="BF129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K128" i="1"/>
  <c r="BI128" i="1"/>
  <c r="BH128" i="1"/>
  <c r="BF128" i="1"/>
  <c r="F128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F127" i="1"/>
  <c r="BH127" i="1" s="1"/>
  <c r="BL127" i="1" s="1"/>
  <c r="BN127" i="1" s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K126" i="1"/>
  <c r="BI126" i="1"/>
  <c r="BF126" i="1"/>
  <c r="BH126" i="1" s="1"/>
  <c r="BL126" i="1" s="1"/>
  <c r="BN126" i="1" s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K125" i="1"/>
  <c r="BI125" i="1"/>
  <c r="BF125" i="1"/>
  <c r="BH125" i="1" s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K124" i="1"/>
  <c r="BI124" i="1"/>
  <c r="BF124" i="1"/>
  <c r="BH124" i="1" s="1"/>
  <c r="CZ123" i="1"/>
  <c r="CY123" i="1"/>
  <c r="CX123" i="1"/>
  <c r="CU123" i="1"/>
  <c r="CR123" i="1"/>
  <c r="CQ123" i="1"/>
  <c r="CP123" i="1"/>
  <c r="CM123" i="1"/>
  <c r="CJ123" i="1"/>
  <c r="CI123" i="1"/>
  <c r="CH123" i="1"/>
  <c r="CE123" i="1"/>
  <c r="CB123" i="1"/>
  <c r="CA123" i="1"/>
  <c r="BZ123" i="1"/>
  <c r="BW123" i="1"/>
  <c r="BK123" i="1"/>
  <c r="DB123" i="1"/>
  <c r="BI123" i="1"/>
  <c r="AG123" i="1"/>
  <c r="CF123" i="1" s="1"/>
  <c r="Z123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K122" i="1"/>
  <c r="BI122" i="1"/>
  <c r="BF122" i="1"/>
  <c r="BH122" i="1" s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H121" i="1"/>
  <c r="BL121" i="1" s="1"/>
  <c r="BN121" i="1" s="1"/>
  <c r="BF121" i="1"/>
  <c r="DA120" i="1"/>
  <c r="CZ120" i="1"/>
  <c r="CY120" i="1"/>
  <c r="CX120" i="1"/>
  <c r="CV120" i="1"/>
  <c r="CU120" i="1"/>
  <c r="CS120" i="1"/>
  <c r="CR120" i="1"/>
  <c r="CQ120" i="1"/>
  <c r="CP120" i="1"/>
  <c r="CN120" i="1"/>
  <c r="CM120" i="1"/>
  <c r="CK120" i="1"/>
  <c r="CJ120" i="1"/>
  <c r="CI120" i="1"/>
  <c r="CH120" i="1"/>
  <c r="CF120" i="1"/>
  <c r="CE120" i="1"/>
  <c r="CC120" i="1"/>
  <c r="CB120" i="1"/>
  <c r="CA120" i="1"/>
  <c r="BZ120" i="1"/>
  <c r="BX120" i="1"/>
  <c r="BW120" i="1"/>
  <c r="BU120" i="1"/>
  <c r="BK120" i="1"/>
  <c r="DB120" i="1"/>
  <c r="BH120" i="1"/>
  <c r="BF120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K119" i="1"/>
  <c r="BI119" i="1"/>
  <c r="BH119" i="1"/>
  <c r="BF119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K118" i="1"/>
  <c r="BI118" i="1"/>
  <c r="BH118" i="1"/>
  <c r="BF118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K117" i="1"/>
  <c r="BI117" i="1"/>
  <c r="BH117" i="1"/>
  <c r="BL117" i="1" s="1"/>
  <c r="BN117" i="1" s="1"/>
  <c r="BF117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H116" i="1"/>
  <c r="BL116" i="1" s="1"/>
  <c r="BN116" i="1" s="1"/>
  <c r="BF116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H115" i="1"/>
  <c r="BL115" i="1" s="1"/>
  <c r="BN115" i="1" s="1"/>
  <c r="BF115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I114" i="1"/>
  <c r="BK114" i="1" s="1"/>
  <c r="BL114" i="1" s="1"/>
  <c r="BN114" i="1" s="1"/>
  <c r="BL113" i="1"/>
  <c r="BN113" i="1" s="1"/>
  <c r="BK113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K112" i="1"/>
  <c r="BL112" i="1" s="1"/>
  <c r="BN112" i="1" s="1"/>
  <c r="BI112" i="1"/>
  <c r="BH112" i="1"/>
  <c r="BF112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K111" i="1"/>
  <c r="BI111" i="1"/>
  <c r="BH111" i="1"/>
  <c r="BL111" i="1" s="1"/>
  <c r="BN111" i="1" s="1"/>
  <c r="BF111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K110" i="1"/>
  <c r="BL110" i="1" s="1"/>
  <c r="BN110" i="1" s="1"/>
  <c r="BI110" i="1"/>
  <c r="BH110" i="1"/>
  <c r="BF110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K109" i="1"/>
  <c r="BL109" i="1" s="1"/>
  <c r="BN109" i="1" s="1"/>
  <c r="BI109" i="1"/>
  <c r="BH109" i="1"/>
  <c r="BF109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K108" i="1"/>
  <c r="BL108" i="1" s="1"/>
  <c r="BN108" i="1" s="1"/>
  <c r="BI108" i="1"/>
  <c r="BH108" i="1"/>
  <c r="BF108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K107" i="1"/>
  <c r="BI107" i="1"/>
  <c r="BH107" i="1"/>
  <c r="BF107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K106" i="1"/>
  <c r="BL106" i="1" s="1"/>
  <c r="BN106" i="1" s="1"/>
  <c r="BI106" i="1"/>
  <c r="BH106" i="1"/>
  <c r="BF106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L105" i="1"/>
  <c r="BN105" i="1" s="1"/>
  <c r="BK105" i="1"/>
  <c r="BI105" i="1"/>
  <c r="BH105" i="1"/>
  <c r="BF105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K104" i="1"/>
  <c r="BI104" i="1"/>
  <c r="BH104" i="1"/>
  <c r="BF104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H103" i="1"/>
  <c r="BL103" i="1" s="1"/>
  <c r="BN103" i="1" s="1"/>
  <c r="BF103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F102" i="1"/>
  <c r="BH102" i="1" s="1"/>
  <c r="BL102" i="1" s="1"/>
  <c r="BN102" i="1" s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H101" i="1"/>
  <c r="BL101" i="1" s="1"/>
  <c r="BN101" i="1" s="1"/>
  <c r="BF101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K100" i="1"/>
  <c r="BI100" i="1"/>
  <c r="BH100" i="1"/>
  <c r="BF100" i="1"/>
  <c r="BI99" i="1"/>
  <c r="BK99" i="1" s="1"/>
  <c r="BH99" i="1"/>
  <c r="BF99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F98" i="1"/>
  <c r="BH98" i="1" s="1"/>
  <c r="BL98" i="1" s="1"/>
  <c r="BN98" i="1" s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F97" i="1"/>
  <c r="BH97" i="1" s="1"/>
  <c r="BL97" i="1" s="1"/>
  <c r="BN97" i="1" s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H96" i="1"/>
  <c r="BL96" i="1" s="1"/>
  <c r="BN96" i="1" s="1"/>
  <c r="BF96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I95" i="1"/>
  <c r="BK95" i="1" s="1"/>
  <c r="BH95" i="1"/>
  <c r="BL95" i="1" s="1"/>
  <c r="BN95" i="1" s="1"/>
  <c r="BF95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I94" i="1"/>
  <c r="BK94" i="1" s="1"/>
  <c r="BH94" i="1"/>
  <c r="BF94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I93" i="1"/>
  <c r="BK93" i="1" s="1"/>
  <c r="BH93" i="1"/>
  <c r="BL93" i="1" s="1"/>
  <c r="BN93" i="1" s="1"/>
  <c r="BF93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F92" i="1"/>
  <c r="BH92" i="1" s="1"/>
  <c r="BL92" i="1" s="1"/>
  <c r="BN92" i="1" s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H91" i="1"/>
  <c r="BL91" i="1" s="1"/>
  <c r="BN91" i="1" s="1"/>
  <c r="BF91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N90" i="1"/>
  <c r="BF90" i="1"/>
  <c r="BH90" i="1" s="1"/>
  <c r="BL90" i="1" s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K89" i="1"/>
  <c r="BI89" i="1"/>
  <c r="BF89" i="1"/>
  <c r="BH89" i="1" s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H88" i="1"/>
  <c r="BL88" i="1" s="1"/>
  <c r="BN88" i="1" s="1"/>
  <c r="BF88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F87" i="1"/>
  <c r="BH87" i="1" s="1"/>
  <c r="BL87" i="1" s="1"/>
  <c r="BN87" i="1" s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F86" i="1"/>
  <c r="BH86" i="1" s="1"/>
  <c r="BL86" i="1" s="1"/>
  <c r="BN86" i="1" s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I85" i="1"/>
  <c r="BK85" i="1" s="1"/>
  <c r="BF85" i="1"/>
  <c r="BH85" i="1" s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I84" i="1"/>
  <c r="BK84" i="1" s="1"/>
  <c r="BF84" i="1"/>
  <c r="BH84" i="1" s="1"/>
  <c r="R84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K83" i="1"/>
  <c r="BI83" i="1"/>
  <c r="BH83" i="1"/>
  <c r="BF83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H82" i="1"/>
  <c r="BL82" i="1" s="1"/>
  <c r="BN82" i="1" s="1"/>
  <c r="BF82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H81" i="1"/>
  <c r="BL81" i="1" s="1"/>
  <c r="BN81" i="1" s="1"/>
  <c r="BF81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F80" i="1"/>
  <c r="BH80" i="1" s="1"/>
  <c r="BL80" i="1" s="1"/>
  <c r="BN80" i="1" s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K79" i="1"/>
  <c r="BI79" i="1"/>
  <c r="BF79" i="1"/>
  <c r="BH79" i="1" s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K78" i="1"/>
  <c r="BI78" i="1"/>
  <c r="BF78" i="1"/>
  <c r="BH78" i="1" s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K77" i="1"/>
  <c r="BL77" i="1" s="1"/>
  <c r="BN77" i="1" s="1"/>
  <c r="BI77" i="1"/>
  <c r="BF77" i="1"/>
  <c r="BH77" i="1" s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K76" i="1"/>
  <c r="BI76" i="1"/>
  <c r="BF76" i="1"/>
  <c r="BH76" i="1" s="1"/>
  <c r="BL76" i="1" s="1"/>
  <c r="BN76" i="1" s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L75" i="1"/>
  <c r="BN75" i="1" s="1"/>
  <c r="BK75" i="1"/>
  <c r="BI75" i="1"/>
  <c r="BF75" i="1"/>
  <c r="BH75" i="1" s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K74" i="1"/>
  <c r="BL74" i="1" s="1"/>
  <c r="BN74" i="1" s="1"/>
  <c r="BI74" i="1"/>
  <c r="BF74" i="1"/>
  <c r="BH74" i="1" s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K73" i="1"/>
  <c r="BI73" i="1"/>
  <c r="BF73" i="1"/>
  <c r="BH73" i="1" s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H72" i="1"/>
  <c r="BL72" i="1" s="1"/>
  <c r="BN72" i="1" s="1"/>
  <c r="BF72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F71" i="1"/>
  <c r="BH71" i="1" s="1"/>
  <c r="BL71" i="1" s="1"/>
  <c r="BN71" i="1" s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H70" i="1"/>
  <c r="BL70" i="1" s="1"/>
  <c r="BN70" i="1" s="1"/>
  <c r="BF70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I69" i="1"/>
  <c r="BK69" i="1" s="1"/>
  <c r="BH69" i="1"/>
  <c r="BF69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F68" i="1"/>
  <c r="BH68" i="1" s="1"/>
  <c r="BL68" i="1" s="1"/>
  <c r="BN68" i="1" s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H67" i="1"/>
  <c r="BL67" i="1" s="1"/>
  <c r="BN67" i="1" s="1"/>
  <c r="BF67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F66" i="1"/>
  <c r="BH66" i="1" s="1"/>
  <c r="BL66" i="1" s="1"/>
  <c r="BN66" i="1" s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K65" i="1"/>
  <c r="BI65" i="1"/>
  <c r="BF65" i="1"/>
  <c r="BH65" i="1" s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K64" i="1"/>
  <c r="BI64" i="1"/>
  <c r="BF64" i="1"/>
  <c r="BH64" i="1" s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K63" i="1"/>
  <c r="BI63" i="1"/>
  <c r="BH63" i="1"/>
  <c r="BL63" i="1" s="1"/>
  <c r="BN63" i="1" s="1"/>
  <c r="BF63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K62" i="1"/>
  <c r="BI62" i="1"/>
  <c r="BF62" i="1"/>
  <c r="BH62" i="1" s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K61" i="1"/>
  <c r="BI61" i="1"/>
  <c r="BH61" i="1"/>
  <c r="BF61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K60" i="1"/>
  <c r="BI60" i="1"/>
  <c r="BH60" i="1"/>
  <c r="BL60" i="1" s="1"/>
  <c r="BN60" i="1" s="1"/>
  <c r="BF60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K59" i="1"/>
  <c r="BI59" i="1"/>
  <c r="BH59" i="1"/>
  <c r="BL59" i="1" s="1"/>
  <c r="BN59" i="1" s="1"/>
  <c r="BF59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K58" i="1"/>
  <c r="BI58" i="1"/>
  <c r="BF58" i="1"/>
  <c r="BH58" i="1" s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H57" i="1"/>
  <c r="BL57" i="1" s="1"/>
  <c r="BN57" i="1" s="1"/>
  <c r="BF57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F56" i="1"/>
  <c r="BH56" i="1" s="1"/>
  <c r="BL56" i="1" s="1"/>
  <c r="BN56" i="1" s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H55" i="1"/>
  <c r="BL55" i="1" s="1"/>
  <c r="BN55" i="1" s="1"/>
  <c r="BF55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I54" i="1"/>
  <c r="BK54" i="1" s="1"/>
  <c r="BF54" i="1"/>
  <c r="BH54" i="1" s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K53" i="1"/>
  <c r="BI53" i="1"/>
  <c r="BF53" i="1"/>
  <c r="BH53" i="1" s="1"/>
  <c r="BL53" i="1" s="1"/>
  <c r="BN53" i="1" s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I52" i="1"/>
  <c r="BK52" i="1" s="1"/>
  <c r="BF52" i="1"/>
  <c r="BH52" i="1" s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I51" i="1"/>
  <c r="BK51" i="1" s="1"/>
  <c r="BH51" i="1"/>
  <c r="BF51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I50" i="1"/>
  <c r="BK50" i="1" s="1"/>
  <c r="BF50" i="1"/>
  <c r="BH50" i="1" s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K49" i="1"/>
  <c r="BI49" i="1"/>
  <c r="BF49" i="1"/>
  <c r="BH49" i="1" s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I48" i="1"/>
  <c r="BK48" i="1" s="1"/>
  <c r="BF48" i="1"/>
  <c r="BH48" i="1" s="1"/>
  <c r="BL48" i="1" s="1"/>
  <c r="BN48" i="1" s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I47" i="1"/>
  <c r="BK47" i="1" s="1"/>
  <c r="BH47" i="1"/>
  <c r="BF47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I46" i="1"/>
  <c r="BK46" i="1" s="1"/>
  <c r="BF46" i="1"/>
  <c r="BH46" i="1" s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K45" i="1"/>
  <c r="BI45" i="1"/>
  <c r="BF45" i="1"/>
  <c r="BH45" i="1" s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I44" i="1"/>
  <c r="BK44" i="1" s="1"/>
  <c r="BF44" i="1"/>
  <c r="BH44" i="1" s="1"/>
  <c r="BL44" i="1" s="1"/>
  <c r="BN44" i="1" s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I43" i="1"/>
  <c r="BK43" i="1" s="1"/>
  <c r="BH43" i="1"/>
  <c r="BF43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I42" i="1"/>
  <c r="BK42" i="1" s="1"/>
  <c r="BF42" i="1"/>
  <c r="BH42" i="1" s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K41" i="1"/>
  <c r="BI41" i="1"/>
  <c r="BF41" i="1"/>
  <c r="BH41" i="1" s="1"/>
  <c r="BL41" i="1" s="1"/>
  <c r="BN41" i="1" s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I40" i="1"/>
  <c r="BK40" i="1" s="1"/>
  <c r="BF40" i="1"/>
  <c r="BH40" i="1" s="1"/>
  <c r="BL40" i="1" s="1"/>
  <c r="BN40" i="1" s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I39" i="1"/>
  <c r="BK39" i="1" s="1"/>
  <c r="BH39" i="1"/>
  <c r="BF39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I38" i="1"/>
  <c r="BK38" i="1" s="1"/>
  <c r="BF38" i="1"/>
  <c r="BH38" i="1" s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K37" i="1"/>
  <c r="BI37" i="1"/>
  <c r="BF37" i="1"/>
  <c r="BH37" i="1" s="1"/>
  <c r="BL37" i="1" s="1"/>
  <c r="BN37" i="1" s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I36" i="1"/>
  <c r="BK36" i="1" s="1"/>
  <c r="BF36" i="1"/>
  <c r="BH36" i="1" s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I35" i="1"/>
  <c r="BK35" i="1" s="1"/>
  <c r="BH35" i="1"/>
  <c r="BF35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I34" i="1"/>
  <c r="BK34" i="1" s="1"/>
  <c r="BF34" i="1"/>
  <c r="BH34" i="1" s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K33" i="1"/>
  <c r="BI33" i="1"/>
  <c r="BF33" i="1"/>
  <c r="BH33" i="1" s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K32" i="1"/>
  <c r="BI32" i="1"/>
  <c r="BF32" i="1"/>
  <c r="BH32" i="1" s="1"/>
  <c r="BL32" i="1" s="1"/>
  <c r="BN32" i="1" s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K31" i="1"/>
  <c r="BI31" i="1"/>
  <c r="BF31" i="1"/>
  <c r="BH31" i="1" s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K30" i="1"/>
  <c r="BI30" i="1"/>
  <c r="BF30" i="1"/>
  <c r="BH30" i="1" s="1"/>
  <c r="BL30" i="1" s="1"/>
  <c r="BN30" i="1" s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H29" i="1"/>
  <c r="BL29" i="1" s="1"/>
  <c r="BN29" i="1" s="1"/>
  <c r="BF29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F28" i="1"/>
  <c r="BH28" i="1" s="1"/>
  <c r="BL28" i="1" s="1"/>
  <c r="BN28" i="1" s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H27" i="1"/>
  <c r="BL27" i="1" s="1"/>
  <c r="BN27" i="1" s="1"/>
  <c r="BF27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I26" i="1"/>
  <c r="BK26" i="1" s="1"/>
  <c r="BH26" i="1"/>
  <c r="BL26" i="1" s="1"/>
  <c r="BN26" i="1" s="1"/>
  <c r="BF26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I25" i="1"/>
  <c r="BK25" i="1" s="1"/>
  <c r="BH25" i="1"/>
  <c r="BF25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I24" i="1"/>
  <c r="BK24" i="1" s="1"/>
  <c r="BH24" i="1"/>
  <c r="BL24" i="1" s="1"/>
  <c r="BN24" i="1" s="1"/>
  <c r="BF24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I23" i="1"/>
  <c r="BK23" i="1" s="1"/>
  <c r="BH23" i="1"/>
  <c r="BF23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I22" i="1"/>
  <c r="BK22" i="1" s="1"/>
  <c r="BH22" i="1"/>
  <c r="BF22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I21" i="1"/>
  <c r="BK21" i="1" s="1"/>
  <c r="BH21" i="1"/>
  <c r="BF21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I20" i="1"/>
  <c r="BK20" i="1" s="1"/>
  <c r="BH20" i="1"/>
  <c r="BL20" i="1" s="1"/>
  <c r="BN20" i="1" s="1"/>
  <c r="BF20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I19" i="1"/>
  <c r="BK19" i="1" s="1"/>
  <c r="BH19" i="1"/>
  <c r="BF19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I18" i="1"/>
  <c r="BK18" i="1" s="1"/>
  <c r="BH18" i="1"/>
  <c r="BL18" i="1" s="1"/>
  <c r="BN18" i="1" s="1"/>
  <c r="BF18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F17" i="1"/>
  <c r="BH17" i="1" s="1"/>
  <c r="BL17" i="1" s="1"/>
  <c r="BN17" i="1" s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H16" i="1"/>
  <c r="BL16" i="1" s="1"/>
  <c r="BN16" i="1" s="1"/>
  <c r="BF16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F15" i="1"/>
  <c r="BH15" i="1" s="1"/>
  <c r="BL15" i="1" s="1"/>
  <c r="BN15" i="1" s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K14" i="1"/>
  <c r="BI14" i="1"/>
  <c r="BF14" i="1"/>
  <c r="BH14" i="1" s="1"/>
  <c r="BL14" i="1" s="1"/>
  <c r="BN14" i="1" s="1"/>
  <c r="BF13" i="1"/>
  <c r="BH13" i="1" s="1"/>
  <c r="BL13" i="1" s="1"/>
  <c r="BH12" i="1"/>
  <c r="BL12" i="1" s="1"/>
  <c r="BF12" i="1"/>
  <c r="BI11" i="1"/>
  <c r="BH11" i="1"/>
  <c r="BL11" i="1" s="1"/>
  <c r="BF11" i="1"/>
  <c r="BI10" i="1"/>
  <c r="BH10" i="1"/>
  <c r="BL10" i="1" s="1"/>
  <c r="BI9" i="1"/>
  <c r="BH9" i="1"/>
  <c r="BL99" i="1" l="1"/>
  <c r="BN99" i="1" s="1"/>
  <c r="BL107" i="1"/>
  <c r="BN107" i="1" s="1"/>
  <c r="BL140" i="1"/>
  <c r="BN140" i="1" s="1"/>
  <c r="BL162" i="1"/>
  <c r="BN162" i="1" s="1"/>
  <c r="BL139" i="1"/>
  <c r="BN139" i="1" s="1"/>
  <c r="BL167" i="1"/>
  <c r="BN167" i="1" s="1"/>
  <c r="BL100" i="1"/>
  <c r="BN100" i="1" s="1"/>
  <c r="BL192" i="1"/>
  <c r="BN192" i="1" s="1"/>
  <c r="BL69" i="1"/>
  <c r="BN69" i="1" s="1"/>
  <c r="BL79" i="1"/>
  <c r="BN79" i="1" s="1"/>
  <c r="O216" i="1"/>
  <c r="BL73" i="1"/>
  <c r="BN73" i="1" s="1"/>
  <c r="BL104" i="1"/>
  <c r="BN104" i="1" s="1"/>
  <c r="BL155" i="1"/>
  <c r="BN155" i="1" s="1"/>
  <c r="BL166" i="1"/>
  <c r="BN166" i="1" s="1"/>
  <c r="BL23" i="1"/>
  <c r="BN23" i="1" s="1"/>
  <c r="BL85" i="1"/>
  <c r="BN85" i="1" s="1"/>
  <c r="BL185" i="1"/>
  <c r="BN185" i="1" s="1"/>
  <c r="BL62" i="1"/>
  <c r="BN62" i="1" s="1"/>
  <c r="BL65" i="1"/>
  <c r="BN65" i="1" s="1"/>
  <c r="BL169" i="1"/>
  <c r="BN169" i="1" s="1"/>
  <c r="BL187" i="1"/>
  <c r="BN187" i="1" s="1"/>
  <c r="BL190" i="1"/>
  <c r="BN190" i="1" s="1"/>
  <c r="BL31" i="1"/>
  <c r="BN31" i="1" s="1"/>
  <c r="BL45" i="1"/>
  <c r="BN45" i="1" s="1"/>
  <c r="BL58" i="1"/>
  <c r="BN58" i="1" s="1"/>
  <c r="BL120" i="1"/>
  <c r="BN120" i="1" s="1"/>
  <c r="BL125" i="1"/>
  <c r="BN125" i="1" s="1"/>
  <c r="BL128" i="1"/>
  <c r="BN128" i="1" s="1"/>
  <c r="BL138" i="1"/>
  <c r="BN138" i="1" s="1"/>
  <c r="BL38" i="1"/>
  <c r="BN38" i="1" s="1"/>
  <c r="BL54" i="1"/>
  <c r="BN54" i="1" s="1"/>
  <c r="BL84" i="1"/>
  <c r="BN84" i="1" s="1"/>
  <c r="BL94" i="1"/>
  <c r="BN94" i="1" s="1"/>
  <c r="BL119" i="1"/>
  <c r="BN119" i="1" s="1"/>
  <c r="BL132" i="1"/>
  <c r="BN132" i="1" s="1"/>
  <c r="BL143" i="1"/>
  <c r="BN143" i="1" s="1"/>
  <c r="BL160" i="1"/>
  <c r="BN160" i="1" s="1"/>
  <c r="BL165" i="1"/>
  <c r="BN165" i="1" s="1"/>
  <c r="BL181" i="1"/>
  <c r="BN181" i="1" s="1"/>
  <c r="BL33" i="1"/>
  <c r="BN33" i="1" s="1"/>
  <c r="BL49" i="1"/>
  <c r="BN49" i="1" s="1"/>
  <c r="BL61" i="1"/>
  <c r="BN61" i="1" s="1"/>
  <c r="BL64" i="1"/>
  <c r="BN64" i="1" s="1"/>
  <c r="BL118" i="1"/>
  <c r="BN118" i="1" s="1"/>
  <c r="BL134" i="1"/>
  <c r="BN134" i="1" s="1"/>
  <c r="BL194" i="1"/>
  <c r="BN194" i="1" s="1"/>
  <c r="BL78" i="1"/>
  <c r="BN78" i="1" s="1"/>
  <c r="BL124" i="1"/>
  <c r="BN124" i="1" s="1"/>
  <c r="BL131" i="1"/>
  <c r="BN131" i="1" s="1"/>
  <c r="BL148" i="1"/>
  <c r="BN148" i="1" s="1"/>
  <c r="BL177" i="1"/>
  <c r="BN177" i="1" s="1"/>
  <c r="BL191" i="1"/>
  <c r="BN191" i="1" s="1"/>
  <c r="O215" i="1"/>
  <c r="BL46" i="1"/>
  <c r="BN46" i="1" s="1"/>
  <c r="BL25" i="1"/>
  <c r="BN25" i="1" s="1"/>
  <c r="BL34" i="1"/>
  <c r="BN34" i="1" s="1"/>
  <c r="BL50" i="1"/>
  <c r="BN50" i="1" s="1"/>
  <c r="BL22" i="1"/>
  <c r="BN22" i="1" s="1"/>
  <c r="BL36" i="1"/>
  <c r="BN36" i="1" s="1"/>
  <c r="BL52" i="1"/>
  <c r="BN52" i="1" s="1"/>
  <c r="BL19" i="1"/>
  <c r="BN19" i="1" s="1"/>
  <c r="BL21" i="1"/>
  <c r="BN21" i="1" s="1"/>
  <c r="BL42" i="1"/>
  <c r="BN42" i="1" s="1"/>
  <c r="CG158" i="1"/>
  <c r="BL83" i="1"/>
  <c r="BN83" i="1" s="1"/>
  <c r="BL89" i="1"/>
  <c r="BN89" i="1" s="1"/>
  <c r="BL122" i="1"/>
  <c r="BN122" i="1" s="1"/>
  <c r="CL158" i="1"/>
  <c r="BL135" i="1"/>
  <c r="BN135" i="1" s="1"/>
  <c r="BL142" i="1"/>
  <c r="BN142" i="1" s="1"/>
  <c r="BL146" i="1"/>
  <c r="BN146" i="1" s="1"/>
  <c r="BL172" i="1"/>
  <c r="BN172" i="1" s="1"/>
  <c r="BL39" i="1"/>
  <c r="BN39" i="1" s="1"/>
  <c r="BL47" i="1"/>
  <c r="BN47" i="1" s="1"/>
  <c r="CU158" i="1"/>
  <c r="CM158" i="1"/>
  <c r="CE158" i="1"/>
  <c r="BW158" i="1"/>
  <c r="DA158" i="1"/>
  <c r="CS158" i="1"/>
  <c r="CK158" i="1"/>
  <c r="CC158" i="1"/>
  <c r="BU158" i="1"/>
  <c r="CZ158" i="1"/>
  <c r="CP158" i="1"/>
  <c r="CF158" i="1"/>
  <c r="CY158" i="1"/>
  <c r="CO158" i="1"/>
  <c r="CD158" i="1"/>
  <c r="CV158" i="1"/>
  <c r="CJ158" i="1"/>
  <c r="BZ158" i="1"/>
  <c r="CT158" i="1"/>
  <c r="CI158" i="1"/>
  <c r="BY158" i="1"/>
  <c r="CR158" i="1"/>
  <c r="CH158" i="1"/>
  <c r="BX158" i="1"/>
  <c r="CQ158" i="1"/>
  <c r="CQ195" i="1" s="1"/>
  <c r="CQ196" i="1" s="1"/>
  <c r="BL157" i="1"/>
  <c r="BN157" i="1" s="1"/>
  <c r="BK158" i="1"/>
  <c r="BL158" i="1" s="1"/>
  <c r="BN158" i="1" s="1"/>
  <c r="CW158" i="1"/>
  <c r="Z207" i="1"/>
  <c r="Z212" i="1"/>
  <c r="Z215" i="1" s="1"/>
  <c r="Z209" i="1"/>
  <c r="Z195" i="1"/>
  <c r="BF123" i="1"/>
  <c r="BH123" i="1" s="1"/>
  <c r="BL123" i="1" s="1"/>
  <c r="BN123" i="1" s="1"/>
  <c r="BY123" i="1"/>
  <c r="BL156" i="1"/>
  <c r="BN156" i="1" s="1"/>
  <c r="CA158" i="1"/>
  <c r="CA195" i="1" s="1"/>
  <c r="CA196" i="1" s="1"/>
  <c r="DB158" i="1"/>
  <c r="BL35" i="1"/>
  <c r="BN35" i="1" s="1"/>
  <c r="BL43" i="1"/>
  <c r="BN43" i="1" s="1"/>
  <c r="BL51" i="1"/>
  <c r="BN51" i="1" s="1"/>
  <c r="CB158" i="1"/>
  <c r="CB195" i="1" s="1"/>
  <c r="CB196" i="1" s="1"/>
  <c r="BY120" i="1"/>
  <c r="CG120" i="1"/>
  <c r="CO120" i="1"/>
  <c r="CW120" i="1"/>
  <c r="BX123" i="1"/>
  <c r="CN123" i="1"/>
  <c r="CN195" i="1" s="1"/>
  <c r="CN196" i="1" s="1"/>
  <c r="CV123" i="1"/>
  <c r="CV195" i="1" s="1"/>
  <c r="CV196" i="1" s="1"/>
  <c r="CE178" i="1"/>
  <c r="BV179" i="1"/>
  <c r="CL179" i="1"/>
  <c r="BY180" i="1"/>
  <c r="CO180" i="1"/>
  <c r="BL186" i="1"/>
  <c r="BN186" i="1" s="1"/>
  <c r="L224" i="1"/>
  <c r="L225" i="1"/>
  <c r="R209" i="1"/>
  <c r="R213" i="1"/>
  <c r="R216" i="1" s="1"/>
  <c r="R202" i="1"/>
  <c r="R195" i="1"/>
  <c r="CG123" i="1"/>
  <c r="CO123" i="1"/>
  <c r="CW123" i="1"/>
  <c r="DB178" i="1"/>
  <c r="CT178" i="1"/>
  <c r="CL178" i="1"/>
  <c r="CD178" i="1"/>
  <c r="BV178" i="1"/>
  <c r="DA178" i="1"/>
  <c r="CS178" i="1"/>
  <c r="CK178" i="1"/>
  <c r="CC178" i="1"/>
  <c r="BU178" i="1"/>
  <c r="CZ178" i="1"/>
  <c r="CR178" i="1"/>
  <c r="CJ178" i="1"/>
  <c r="CB178" i="1"/>
  <c r="CV178" i="1"/>
  <c r="CN178" i="1"/>
  <c r="CF178" i="1"/>
  <c r="BX178" i="1"/>
  <c r="BX195" i="1" s="1"/>
  <c r="BX196" i="1" s="1"/>
  <c r="CG178" i="1"/>
  <c r="CW178" i="1"/>
  <c r="CC180" i="1"/>
  <c r="CS180" i="1"/>
  <c r="BL183" i="1"/>
  <c r="BN183" i="1" s="1"/>
  <c r="T216" i="1"/>
  <c r="AB216" i="1"/>
  <c r="AJ216" i="1"/>
  <c r="AR216" i="1"/>
  <c r="AZ216" i="1"/>
  <c r="BL153" i="1"/>
  <c r="BN153" i="1" s="1"/>
  <c r="BL180" i="1"/>
  <c r="BN180" i="1" s="1"/>
  <c r="CE180" i="1"/>
  <c r="BL188" i="1"/>
  <c r="BN188" i="1" s="1"/>
  <c r="R215" i="1"/>
  <c r="BL179" i="1"/>
  <c r="BN179" i="1" s="1"/>
  <c r="CZ180" i="1"/>
  <c r="CR180" i="1"/>
  <c r="CJ180" i="1"/>
  <c r="CB180" i="1"/>
  <c r="CY180" i="1"/>
  <c r="CQ180" i="1"/>
  <c r="CI180" i="1"/>
  <c r="CA180" i="1"/>
  <c r="CX180" i="1"/>
  <c r="CX195" i="1" s="1"/>
  <c r="CX196" i="1" s="1"/>
  <c r="CP180" i="1"/>
  <c r="CH180" i="1"/>
  <c r="CH195" i="1" s="1"/>
  <c r="CH196" i="1" s="1"/>
  <c r="BZ180" i="1"/>
  <c r="DB180" i="1"/>
  <c r="CT180" i="1"/>
  <c r="CL180" i="1"/>
  <c r="CD180" i="1"/>
  <c r="BV180" i="1"/>
  <c r="CG180" i="1"/>
  <c r="CW180" i="1"/>
  <c r="AK215" i="1"/>
  <c r="AS215" i="1"/>
  <c r="BA215" i="1"/>
  <c r="BV120" i="1"/>
  <c r="CD120" i="1"/>
  <c r="CD195" i="1" s="1"/>
  <c r="CD196" i="1" s="1"/>
  <c r="CL120" i="1"/>
  <c r="CL195" i="1" s="1"/>
  <c r="CL196" i="1" s="1"/>
  <c r="CT120" i="1"/>
  <c r="AG212" i="1"/>
  <c r="AG215" i="1" s="1"/>
  <c r="AG209" i="1"/>
  <c r="AG207" i="1"/>
  <c r="AG195" i="1"/>
  <c r="BU123" i="1"/>
  <c r="CC123" i="1"/>
  <c r="CC195" i="1" s="1"/>
  <c r="CC196" i="1" s="1"/>
  <c r="CK123" i="1"/>
  <c r="CK195" i="1" s="1"/>
  <c r="CK196" i="1" s="1"/>
  <c r="CS123" i="1"/>
  <c r="DA123" i="1"/>
  <c r="BL174" i="1"/>
  <c r="BN174" i="1" s="1"/>
  <c r="BY178" i="1"/>
  <c r="CO178" i="1"/>
  <c r="BU180" i="1"/>
  <c r="CK180" i="1"/>
  <c r="DA180" i="1"/>
  <c r="AC215" i="1"/>
  <c r="BV123" i="1"/>
  <c r="CD123" i="1"/>
  <c r="CL123" i="1"/>
  <c r="CT123" i="1"/>
  <c r="BL164" i="1"/>
  <c r="BN164" i="1" s="1"/>
  <c r="BZ178" i="1"/>
  <c r="BZ195" i="1" s="1"/>
  <c r="BZ196" i="1" s="1"/>
  <c r="CP178" i="1"/>
  <c r="CP195" i="1" s="1"/>
  <c r="CP196" i="1" s="1"/>
  <c r="DA179" i="1"/>
  <c r="CS179" i="1"/>
  <c r="CK179" i="1"/>
  <c r="CC179" i="1"/>
  <c r="BU179" i="1"/>
  <c r="CZ179" i="1"/>
  <c r="CR179" i="1"/>
  <c r="CJ179" i="1"/>
  <c r="CB179" i="1"/>
  <c r="CY179" i="1"/>
  <c r="CQ179" i="1"/>
  <c r="CI179" i="1"/>
  <c r="CA179" i="1"/>
  <c r="CU179" i="1"/>
  <c r="CU195" i="1" s="1"/>
  <c r="CU196" i="1" s="1"/>
  <c r="CM179" i="1"/>
  <c r="CE179" i="1"/>
  <c r="BW179" i="1"/>
  <c r="CG179" i="1"/>
  <c r="CW179" i="1"/>
  <c r="BW180" i="1"/>
  <c r="CM180" i="1"/>
  <c r="BL184" i="1"/>
  <c r="BN184" i="1" s="1"/>
  <c r="M215" i="1"/>
  <c r="U215" i="1"/>
  <c r="AG216" i="1"/>
  <c r="BY177" i="1"/>
  <c r="CG177" i="1"/>
  <c r="CO177" i="1"/>
  <c r="CW177" i="1"/>
  <c r="R221" i="1"/>
  <c r="P220" i="1"/>
  <c r="K221" i="1"/>
  <c r="O224" i="1"/>
  <c r="L221" i="1"/>
  <c r="BU177" i="1"/>
  <c r="CC177" i="1"/>
  <c r="CK177" i="1"/>
  <c r="CS177" i="1"/>
  <c r="DA177" i="1"/>
  <c r="BY188" i="1"/>
  <c r="CG188" i="1"/>
  <c r="CO188" i="1"/>
  <c r="CW188" i="1"/>
  <c r="BW177" i="1"/>
  <c r="CE177" i="1"/>
  <c r="CM177" i="1"/>
  <c r="CA188" i="1"/>
  <c r="CI188" i="1"/>
  <c r="CQ188" i="1"/>
  <c r="BU195" i="1" l="1"/>
  <c r="BU196" i="1" s="1"/>
  <c r="BV195" i="1"/>
  <c r="BV196" i="1" s="1"/>
  <c r="CF195" i="1"/>
  <c r="CF196" i="1" s="1"/>
  <c r="CZ195" i="1"/>
  <c r="CZ196" i="1" s="1"/>
  <c r="CM195" i="1"/>
  <c r="CM196" i="1" s="1"/>
  <c r="CJ195" i="1"/>
  <c r="CJ196" i="1" s="1"/>
  <c r="BW195" i="1"/>
  <c r="BW196" i="1" s="1"/>
  <c r="CI195" i="1"/>
  <c r="CI196" i="1" s="1"/>
  <c r="CE195" i="1"/>
  <c r="CE196" i="1" s="1"/>
  <c r="CW195" i="1"/>
  <c r="CW196" i="1" s="1"/>
  <c r="DA195" i="1"/>
  <c r="DA196" i="1" s="1"/>
  <c r="BK195" i="1"/>
  <c r="CR195" i="1"/>
  <c r="CR196" i="1" s="1"/>
  <c r="BY195" i="1"/>
  <c r="BY196" i="1" s="1"/>
  <c r="CO195" i="1"/>
  <c r="CO196" i="1" s="1"/>
  <c r="CS195" i="1"/>
  <c r="CS196" i="1" s="1"/>
  <c r="CT195" i="1"/>
  <c r="CT196" i="1" s="1"/>
  <c r="CG195" i="1"/>
  <c r="CG196" i="1" s="1"/>
  <c r="DB195" i="1"/>
  <c r="DB196" i="1" s="1"/>
  <c r="CY195" i="1"/>
  <c r="CY196" i="1" s="1"/>
  <c r="Z216" i="1"/>
  <c r="BH195" i="1"/>
  <c r="BH210" i="1" s="1"/>
  <c r="BL195" i="1"/>
  <c r="BN195" i="1" s="1"/>
</calcChain>
</file>

<file path=xl/sharedStrings.xml><?xml version="1.0" encoding="utf-8"?>
<sst xmlns="http://schemas.openxmlformats.org/spreadsheetml/2006/main" count="1054" uniqueCount="427">
  <si>
    <t>Trafford Park Line - K1011</t>
  </si>
  <si>
    <t>COST</t>
  </si>
  <si>
    <t>Staff Monitor / CRF Feeder Sheet</t>
  </si>
  <si>
    <t>Month Reporting;  March 2019</t>
  </si>
  <si>
    <t>Cost Head</t>
  </si>
  <si>
    <t>LOR</t>
  </si>
  <si>
    <t>Cost to Date</t>
  </si>
  <si>
    <t>Costed To Date</t>
  </si>
  <si>
    <t>Cost to Completion</t>
  </si>
  <si>
    <t>Estimated Final Cost</t>
  </si>
  <si>
    <t>Previous EFC</t>
  </si>
  <si>
    <t>Movement</t>
  </si>
  <si>
    <t>Designation</t>
  </si>
  <si>
    <t>Name</t>
  </si>
  <si>
    <t>Start Date</t>
  </si>
  <si>
    <t>End Date</t>
  </si>
  <si>
    <t>VOLKERRAIL</t>
  </si>
  <si>
    <t>AGENCY</t>
  </si>
  <si>
    <t>A</t>
  </si>
  <si>
    <t>F</t>
  </si>
  <si>
    <t>Qty</t>
  </si>
  <si>
    <t>Rate</t>
  </si>
  <si>
    <t>Forecast</t>
  </si>
  <si>
    <t>TRAFFORD PARK LINE</t>
  </si>
  <si>
    <t>Cost to Date (upto April 2017)</t>
  </si>
  <si>
    <t>DIRECTORS</t>
  </si>
  <si>
    <t>DIR</t>
  </si>
  <si>
    <t>Commercial Director</t>
  </si>
  <si>
    <t>Sean Fogarty</t>
  </si>
  <si>
    <t>Commenced</t>
  </si>
  <si>
    <t>PROJECT DELIVERY</t>
  </si>
  <si>
    <t>PL</t>
  </si>
  <si>
    <t>Project Director</t>
  </si>
  <si>
    <t>Peter Jones</t>
  </si>
  <si>
    <t>Project Leader</t>
  </si>
  <si>
    <t>Andy Smith</t>
  </si>
  <si>
    <t>Andrew Smith</t>
  </si>
  <si>
    <t>Design Coordinator Structures</t>
  </si>
  <si>
    <t>Dave Harrison</t>
  </si>
  <si>
    <t>3 days per week</t>
  </si>
  <si>
    <t>David Harrison</t>
  </si>
  <si>
    <t>OLE Project Manager</t>
  </si>
  <si>
    <t>Nigel Laing</t>
  </si>
  <si>
    <t>Check Rate</t>
  </si>
  <si>
    <t>Section Manager</t>
  </si>
  <si>
    <t>Andy Pritchard</t>
  </si>
  <si>
    <t>Andrew Pritchard</t>
  </si>
  <si>
    <t>Barry Flutter</t>
  </si>
  <si>
    <t>incl Approvals and Consents</t>
  </si>
  <si>
    <t>Section Manager2</t>
  </si>
  <si>
    <t>Possession and Trackwork Manager</t>
  </si>
  <si>
    <t>Paul Thomas</t>
  </si>
  <si>
    <t>VR</t>
  </si>
  <si>
    <t>Possession &amp; Trackwork Manager</t>
  </si>
  <si>
    <t>M&amp;E Delivery Manager</t>
  </si>
  <si>
    <t>Ian Yoxall</t>
  </si>
  <si>
    <t>Temporary Role in July '17</t>
  </si>
  <si>
    <t>TBC</t>
  </si>
  <si>
    <t>Project Engineer</t>
  </si>
  <si>
    <t>Gerald Knight</t>
  </si>
  <si>
    <t>Gerald Knights</t>
  </si>
  <si>
    <t>ENGINEERING</t>
  </si>
  <si>
    <t>ENG</t>
  </si>
  <si>
    <t>Project Surveyor</t>
  </si>
  <si>
    <t>Simon Roberts</t>
  </si>
  <si>
    <t>Senior Engineer Structures</t>
  </si>
  <si>
    <t>Lawrence Smith</t>
  </si>
  <si>
    <t>Senior Engineer - Section 1 - 2 Highways &amp;Track</t>
  </si>
  <si>
    <t>Ged Geraghty</t>
  </si>
  <si>
    <t>Senior Engineer Highways &amp; Track (1-2)</t>
  </si>
  <si>
    <t>Senior Engineer - Section 3 - 4 Highways &amp;Track</t>
  </si>
  <si>
    <t>Chris Mee</t>
  </si>
  <si>
    <t>Senior Engineer All Highways (3-4)</t>
  </si>
  <si>
    <t>Christopher Mee</t>
  </si>
  <si>
    <t>Senior Engineer - Section 5 - 6 Highways &amp;Track</t>
  </si>
  <si>
    <t>Joe Heptinstall</t>
  </si>
  <si>
    <t>Joe Heptinstall from June</t>
  </si>
  <si>
    <t>Senior Engineer Highways &amp; Track (5-6), Third Parties</t>
  </si>
  <si>
    <t>Section Engineer Structures (Sec 1) East of Trafford Rd Bridge</t>
  </si>
  <si>
    <t>Nathan Graham</t>
  </si>
  <si>
    <t>Nathan Graham from June</t>
  </si>
  <si>
    <t>Section Engineer Structures Sect 1</t>
  </si>
  <si>
    <t>Section Engineer Highways &amp; Track (1-2) (inc. All Sections Acc'm wks &amp; Demo)</t>
  </si>
  <si>
    <t>Stuart Melia</t>
  </si>
  <si>
    <t>Section Engineer Highways &amp; Track (1-2)(inc all Sects - Acc Works)</t>
  </si>
  <si>
    <t>Section Engineer Highways &amp; Track (3-4) incl All Highways initially</t>
  </si>
  <si>
    <t>Dale Barlow</t>
  </si>
  <si>
    <t>Section Engineer Highways &amp; Track (3-4)</t>
  </si>
  <si>
    <t>Thomas McDonnell</t>
  </si>
  <si>
    <t>Same as Below</t>
  </si>
  <si>
    <t>Section Engineer Highways/Track
(3-4)</t>
  </si>
  <si>
    <t>Section Engineer Highways &amp; Track (5-6)</t>
  </si>
  <si>
    <t>Rick Judge</t>
  </si>
  <si>
    <t xml:space="preserve"> </t>
  </si>
  <si>
    <t>Engineer Structures (Sec 1) then follow on Track works</t>
  </si>
  <si>
    <t>Andy Finn</t>
  </si>
  <si>
    <t>Need Engineer ASAP</t>
  </si>
  <si>
    <t>Engineer Section 1 Structures/Track</t>
  </si>
  <si>
    <t>Engineer Structures (Sec 1) - Agreed (with TK of TfGM) additional Engineer</t>
  </si>
  <si>
    <t>Andrew Hawkes</t>
  </si>
  <si>
    <t>Required Dec '17</t>
  </si>
  <si>
    <t>Engineer Highways &amp; Track 1-2 (DAYS)</t>
  </si>
  <si>
    <t>Lara McLeod</t>
  </si>
  <si>
    <t>Andrew Finn</t>
  </si>
  <si>
    <t>Engineer Highways &amp; Track 1-2 (NIGHTS)</t>
  </si>
  <si>
    <t>Phil Berry</t>
  </si>
  <si>
    <t>Required June '18</t>
  </si>
  <si>
    <t>Engineer Highways &amp; Track 1-2 (NIGHT)</t>
  </si>
  <si>
    <t>On Hold</t>
  </si>
  <si>
    <t>Engineer Highways &amp; Track 1-2 (Highway &amp; Acc'm Workswks)</t>
  </si>
  <si>
    <t>Ben Waring</t>
  </si>
  <si>
    <t>Engineer Highways &amp; Track 3-4(Always Highway Works)</t>
  </si>
  <si>
    <t>Benjamin Waring</t>
  </si>
  <si>
    <t>Engineer Section 3 (Support)</t>
  </si>
  <si>
    <t>Jack Wilkinson</t>
  </si>
  <si>
    <t>Engineer Highways &amp; Track 3-4 (Highways)</t>
  </si>
  <si>
    <t>Rory Major</t>
  </si>
  <si>
    <t>Engineer Highways &amp; Track 3-4(Initial Accom Works)2</t>
  </si>
  <si>
    <t>Engineer Track - Routewide</t>
  </si>
  <si>
    <t>Ross Jefferies</t>
  </si>
  <si>
    <t>Engineer Highways &amp; Track 3-4</t>
  </si>
  <si>
    <t>Liam O'Toole</t>
  </si>
  <si>
    <t>Engineer Highways &amp; Track 3-4(Initial Accom Works)</t>
  </si>
  <si>
    <t>Richard Judge</t>
  </si>
  <si>
    <t>Engineer Highways &amp; Track 5-6 - graduate</t>
  </si>
  <si>
    <t>Nicholas Waite</t>
  </si>
  <si>
    <t>Engineer Highways &amp; Track 5-6 (2)</t>
  </si>
  <si>
    <t>Site Engineer (Summer Placement)</t>
  </si>
  <si>
    <t>Summer</t>
  </si>
  <si>
    <t>Summer Placement</t>
  </si>
  <si>
    <t>Engineer Site Placement</t>
  </si>
  <si>
    <t>Engineer Site Placement2</t>
  </si>
  <si>
    <t>Cadet (Section 5&amp;6)</t>
  </si>
  <si>
    <t>Jack Ramsden</t>
  </si>
  <si>
    <t>Cadet Extended until end of 2018</t>
  </si>
  <si>
    <t>Cadet</t>
  </si>
  <si>
    <t>Lauren Smith</t>
  </si>
  <si>
    <t>Beth Hodskinson</t>
  </si>
  <si>
    <t>Cadet / School Leaver</t>
  </si>
  <si>
    <t>Haika Ahmad</t>
  </si>
  <si>
    <t>CONSTRUCTION MANAGEMENT</t>
  </si>
  <si>
    <t>CON</t>
  </si>
  <si>
    <t>Senior Construction Manager</t>
  </si>
  <si>
    <t>Eric Pritchard</t>
  </si>
  <si>
    <t>Construction Manager (1-2)</t>
  </si>
  <si>
    <t>Craig McNicoll</t>
  </si>
  <si>
    <t>Section Foreman (Sec 1  Structures Only) Apr - Jun '17 on Acc'm Works S3</t>
  </si>
  <si>
    <t>Steve Lewis</t>
  </si>
  <si>
    <t>Transfer from Maintenance Aug '17</t>
  </si>
  <si>
    <t>Section Foreman (Sect 1 Struct Only)</t>
  </si>
  <si>
    <t>Steven Lewis</t>
  </si>
  <si>
    <t>Section Foreman (1-2) Highways &amp; Track (Acc'm Wks/ TPA in 2017) - Days</t>
  </si>
  <si>
    <t>Paul Lennon</t>
  </si>
  <si>
    <t>WKLY</t>
  </si>
  <si>
    <t>Section Foreman ((1-2) Highways &amp; Tracks - Days</t>
  </si>
  <si>
    <t>David Jones</t>
  </si>
  <si>
    <t>Section Foreman (3-4) All Highway Works in 2017</t>
  </si>
  <si>
    <t>Dave Jones</t>
  </si>
  <si>
    <t xml:space="preserve">Replace Mark Pritchard </t>
  </si>
  <si>
    <t>Section Foreman (3-4)</t>
  </si>
  <si>
    <t>Adrian Pritchard</t>
  </si>
  <si>
    <t>Section Foreman (5-6)</t>
  </si>
  <si>
    <t>Chris Byrne</t>
  </si>
  <si>
    <t>Weekly paid offer made for Staff</t>
  </si>
  <si>
    <t>Section Foreman (Track)</t>
  </si>
  <si>
    <t>Graham Dales</t>
  </si>
  <si>
    <t>Paul Harrison ?????</t>
  </si>
  <si>
    <t>Logistics Manager</t>
  </si>
  <si>
    <t>Mick Hearons</t>
  </si>
  <si>
    <t>Michael Hearons</t>
  </si>
  <si>
    <t>UTILITIES</t>
  </si>
  <si>
    <t>UTL</t>
  </si>
  <si>
    <t>Utilities CAD Technician/ Engineer</t>
  </si>
  <si>
    <t>Andy Clough</t>
  </si>
  <si>
    <t>Utilities Engineer (2)</t>
  </si>
  <si>
    <t>Andrew Clough</t>
  </si>
  <si>
    <t>COMMERCIAL</t>
  </si>
  <si>
    <t>COM</t>
  </si>
  <si>
    <t>Commercial Lead</t>
  </si>
  <si>
    <t>Steven Dykes</t>
  </si>
  <si>
    <t>Andrew Donegan / Steve Dykes</t>
  </si>
  <si>
    <t>Commercial Manager (3-6)</t>
  </si>
  <si>
    <t>Jamie Rathbone</t>
  </si>
  <si>
    <t>Senior QS (1-2)</t>
  </si>
  <si>
    <t>Peter Boyce</t>
  </si>
  <si>
    <t>QS (1-2)</t>
  </si>
  <si>
    <t>Jon McGuinness</t>
  </si>
  <si>
    <t>James Harper</t>
  </si>
  <si>
    <t>QS (5-6)</t>
  </si>
  <si>
    <t>Jonathan McGuinness</t>
  </si>
  <si>
    <t>Assistant QS/ Data Input</t>
  </si>
  <si>
    <t>Paul Adderley</t>
  </si>
  <si>
    <t>Assistant QS (Data Input)</t>
  </si>
  <si>
    <t>Michael Bell</t>
  </si>
  <si>
    <t>Mike Bell ??? July '17 ???</t>
  </si>
  <si>
    <t>Assistant QS (Data Input)2</t>
  </si>
  <si>
    <t>FINANCE &amp; ACCOUNTS</t>
  </si>
  <si>
    <t>FIN</t>
  </si>
  <si>
    <t xml:space="preserve">Financial Controller </t>
  </si>
  <si>
    <t>Vaidyanathan Chellam</t>
  </si>
  <si>
    <t>Financial Controller</t>
  </si>
  <si>
    <t>Project Accountant</t>
  </si>
  <si>
    <t>Darianne O'Driscoll</t>
  </si>
  <si>
    <t>Katherine Shaw</t>
  </si>
  <si>
    <t>Carol France</t>
  </si>
  <si>
    <t>PROCUREMENT</t>
  </si>
  <si>
    <t>PRO</t>
  </si>
  <si>
    <t>Assistant Procurement Manager</t>
  </si>
  <si>
    <t>Paul Disley</t>
  </si>
  <si>
    <t>Replacement for Liane Holmes</t>
  </si>
  <si>
    <t>Assistant Procurement Manager2</t>
  </si>
  <si>
    <t>Paul Taylor</t>
  </si>
  <si>
    <t>PLANNING</t>
  </si>
  <si>
    <t>PLA</t>
  </si>
  <si>
    <t>Principle Planner</t>
  </si>
  <si>
    <t>John Fitzimmons</t>
  </si>
  <si>
    <t>John Fitzsimmons</t>
  </si>
  <si>
    <t>Sonja Leslie</t>
  </si>
  <si>
    <t>moves to Utility Planner for 18 months</t>
  </si>
  <si>
    <t>Planner</t>
  </si>
  <si>
    <t>Assistant Planner</t>
  </si>
  <si>
    <t>Duane Anderson</t>
  </si>
  <si>
    <t>DIGITAL ENGINEERING</t>
  </si>
  <si>
    <t>DE</t>
  </si>
  <si>
    <t>BIM Digital Engineer</t>
  </si>
  <si>
    <t>Chris Cox</t>
  </si>
  <si>
    <t>As Built - CAD Engineer</t>
  </si>
  <si>
    <t>Joseph Brownell</t>
  </si>
  <si>
    <t>Digital Engineer</t>
  </si>
  <si>
    <t>Mattew Anderton</t>
  </si>
  <si>
    <t>OFFICE &amp; SITE SUPPORT</t>
  </si>
  <si>
    <t>OS</t>
  </si>
  <si>
    <t>Approvals and Consents Assistant/ Document Control</t>
  </si>
  <si>
    <t>Faye Woollam</t>
  </si>
  <si>
    <t>From 2CC in April '17</t>
  </si>
  <si>
    <t xml:space="preserve">Office Manager </t>
  </si>
  <si>
    <t>Adele Dunn</t>
  </si>
  <si>
    <t>Currently at 2CC</t>
  </si>
  <si>
    <t>Office Manager</t>
  </si>
  <si>
    <t>Adele Dunne</t>
  </si>
  <si>
    <t>Reception/ Administrator Document Controller</t>
  </si>
  <si>
    <t>Jenni Patterson</t>
  </si>
  <si>
    <t>TBA Claire Heaton</t>
  </si>
  <si>
    <t>HSQE Support &amp; Office Admin</t>
  </si>
  <si>
    <t>Debra Dore</t>
  </si>
  <si>
    <t>Personal Assistant</t>
  </si>
  <si>
    <t>Sarah Collett</t>
  </si>
  <si>
    <t>HSQE Manager</t>
  </si>
  <si>
    <t>Adrian Rowe</t>
  </si>
  <si>
    <t>Environmental &amp; Sustainability support</t>
  </si>
  <si>
    <t>From 2CC</t>
  </si>
  <si>
    <t>Sarah Barnes</t>
  </si>
  <si>
    <t>Materials Engineer</t>
  </si>
  <si>
    <t>Stephen McCluskey</t>
  </si>
  <si>
    <t>Within the Materials Testing Costs</t>
  </si>
  <si>
    <t>Quality Manager</t>
  </si>
  <si>
    <t>Mark Newman</t>
  </si>
  <si>
    <t>Site generated contingency</t>
  </si>
  <si>
    <t>Staff Contingency allowance - generated to date (adjusted forecasts etc)</t>
  </si>
  <si>
    <t>CRUMPSALL</t>
  </si>
  <si>
    <t>CRU</t>
  </si>
  <si>
    <t>Site Engineer</t>
  </si>
  <si>
    <t>Wes Morse</t>
  </si>
  <si>
    <t>Wes Morse (then Crumpsall)</t>
  </si>
  <si>
    <t>Section Engineer Hovis/ITV Nights</t>
  </si>
  <si>
    <t>Foreman</t>
  </si>
  <si>
    <t>Arwyn Pritchard</t>
  </si>
  <si>
    <t>Weekly paid (Move to Crumpsall)</t>
  </si>
  <si>
    <t>Section Foreman (1-2) Accom Works, Highway &amp; Track - Nights</t>
  </si>
  <si>
    <t>Possession Management - item 2</t>
  </si>
  <si>
    <t>Quality Control Inspector</t>
  </si>
  <si>
    <t>Covered by Adrian Rowe</t>
  </si>
  <si>
    <t>ALLOWANCES</t>
  </si>
  <si>
    <t>Overtime Allowance</t>
  </si>
  <si>
    <t>Miscellaneous Staff Allocation</t>
  </si>
  <si>
    <t>16 - 28 week staff forecast reduction saving</t>
  </si>
  <si>
    <t>LEFT PROJECT</t>
  </si>
  <si>
    <t>Lead Design Manager</t>
  </si>
  <si>
    <t>Gordon Reilly</t>
  </si>
  <si>
    <t>Section Engineer Structures (Sec 1) - West of Trafford Rd Bridge</t>
  </si>
  <si>
    <t>Mike Kelly</t>
  </si>
  <si>
    <t>Required Jan '18</t>
  </si>
  <si>
    <t>Section Engineer Structures Sect 1 (2)</t>
  </si>
  <si>
    <t>Operations Director</t>
  </si>
  <si>
    <t>Bryan Glass</t>
  </si>
  <si>
    <t>Engineer Stops (with Ged)</t>
  </si>
  <si>
    <t>Barry Davies</t>
  </si>
  <si>
    <t>Required Oct '18</t>
  </si>
  <si>
    <t>James Addy</t>
  </si>
  <si>
    <t>Commercial Manager (1-2)</t>
  </si>
  <si>
    <t>Vic Hardy</t>
  </si>
  <si>
    <t>John Hardy</t>
  </si>
  <si>
    <t>Utilities Project Manager</t>
  </si>
  <si>
    <t>Tony David Hanna</t>
  </si>
  <si>
    <t>David Hanna</t>
  </si>
  <si>
    <t>Graduate Procurement Manager</t>
  </si>
  <si>
    <t>Laura Walsh</t>
  </si>
  <si>
    <t xml:space="preserve">Possession Management - item 1 </t>
  </si>
  <si>
    <t>Assistant Design Manager / Design Engineer</t>
  </si>
  <si>
    <t>Robert Martin</t>
  </si>
  <si>
    <t>Left the Project</t>
  </si>
  <si>
    <t>Assistant Design Manager</t>
  </si>
  <si>
    <t>Traffic Management Manager</t>
  </si>
  <si>
    <t>Run with GTM Lee Pilling</t>
  </si>
  <si>
    <t>Within the TM Package Costs (fixed)</t>
  </si>
  <si>
    <t>Dominic Pearse</t>
  </si>
  <si>
    <t>Project Engineer2</t>
  </si>
  <si>
    <t>Utilities Engineer</t>
  </si>
  <si>
    <t>Jan '17</t>
  </si>
  <si>
    <t>Utilities CAD Technician / Engineer</t>
  </si>
  <si>
    <t>Utilities Planner</t>
  </si>
  <si>
    <t>Stuart Taylor</t>
  </si>
  <si>
    <t>Utilities Planner (2)</t>
  </si>
  <si>
    <t>Commercial Services</t>
  </si>
  <si>
    <t>Mark Lawton</t>
  </si>
  <si>
    <t>Commercial third party review</t>
  </si>
  <si>
    <t>Neil Waspe</t>
  </si>
  <si>
    <t>Senior QS (Feasibility Stage Only)</t>
  </si>
  <si>
    <t>Dave Natrass</t>
  </si>
  <si>
    <t>Senior QS (3-6)</t>
  </si>
  <si>
    <t>No Longer Required</t>
  </si>
  <si>
    <t>N/A</t>
  </si>
  <si>
    <t>Traffic Management QS</t>
  </si>
  <si>
    <t>Within the TM Direct Costs (remeasure)</t>
  </si>
  <si>
    <t>EST</t>
  </si>
  <si>
    <t>Estimating</t>
  </si>
  <si>
    <t>Gordon Thomas Ritchie</t>
  </si>
  <si>
    <t>David Laird</t>
  </si>
  <si>
    <t>Assist and Replace Gordon</t>
  </si>
  <si>
    <t>Estimating2</t>
  </si>
  <si>
    <t>Estimating Assistant</t>
  </si>
  <si>
    <t>Adam Devitt</t>
  </si>
  <si>
    <t>Adam leaves for Lima 02/12/16</t>
  </si>
  <si>
    <t>Liane Holmes</t>
  </si>
  <si>
    <t>As discussed with Chris Kent</t>
  </si>
  <si>
    <t>Lindsay Collier</t>
  </si>
  <si>
    <t>Digital Engineer3</t>
  </si>
  <si>
    <t>Jonathan Han</t>
  </si>
  <si>
    <t>Digital Engineer2</t>
  </si>
  <si>
    <t>Approvals and Consents Manager</t>
  </si>
  <si>
    <t>Covered by Bary Flutter (Costs above)</t>
  </si>
  <si>
    <t>Construction Manager (3-6)</t>
  </si>
  <si>
    <t>Mark Pritchard???</t>
  </si>
  <si>
    <r>
      <t xml:space="preserve">Previously Lauren Smith - </t>
    </r>
    <r>
      <rPr>
        <sz val="8"/>
        <color rgb="FFFF0000"/>
        <rFont val="Futura"/>
        <family val="2"/>
      </rPr>
      <t>TBC</t>
    </r>
  </si>
  <si>
    <t>Peter Heston</t>
  </si>
  <si>
    <t>Assistant Digital Engineer</t>
  </si>
  <si>
    <t>AECOM</t>
  </si>
  <si>
    <t>Tony Vaughan Sub Contract Costs</t>
  </si>
  <si>
    <t>Matt Anderton</t>
  </si>
  <si>
    <t>Assistant Procurement Manager (Materials)</t>
  </si>
  <si>
    <t>Kate Atkinson</t>
  </si>
  <si>
    <t>Kate Atkinson arrived May '17</t>
  </si>
  <si>
    <t>LOR Central/ Kate Atkinson</t>
  </si>
  <si>
    <t>Procurement Manager</t>
  </si>
  <si>
    <t>Chris Kent</t>
  </si>
  <si>
    <t>Engineer Structures (Sec 1) - Suspended Quay Only</t>
  </si>
  <si>
    <t>Engineer Section 1 Structures/Suspended Slabs</t>
  </si>
  <si>
    <t>Andrew Hawkes - now in Engineering</t>
  </si>
  <si>
    <t>Then onto Section Engineer (TPL)</t>
  </si>
  <si>
    <t>Assistant Office manager - Labour</t>
  </si>
  <si>
    <t>Engineer Highways &amp; Track 5-6</t>
  </si>
  <si>
    <t>Assistant Office manager - Plant</t>
  </si>
  <si>
    <t>Previously Rick Judge</t>
  </si>
  <si>
    <t>Same as below</t>
  </si>
  <si>
    <t>Section Foreman (3-4) (2)</t>
  </si>
  <si>
    <t>Engineer Highways &amp; Track 4 incl Structures</t>
  </si>
  <si>
    <t>Same as Above</t>
  </si>
  <si>
    <t>Engineer Highways &amp; Track 4 Structures</t>
  </si>
  <si>
    <t>Tom McDonald</t>
  </si>
  <si>
    <t>Commercial Placement</t>
  </si>
  <si>
    <t>3 months per year student</t>
  </si>
  <si>
    <t>Core Commercial resource</t>
  </si>
  <si>
    <t>Garry Richards</t>
  </si>
  <si>
    <t>Core Commercial</t>
  </si>
  <si>
    <t>QS (3-4)</t>
  </si>
  <si>
    <t>Section Foreman (3-4) Structures</t>
  </si>
  <si>
    <t>Same as above</t>
  </si>
  <si>
    <t>Adjustment for cost to date and forecast to complete</t>
  </si>
  <si>
    <t>Inflation 2017 - 2018</t>
  </si>
  <si>
    <t>Inflation 2018 - 2019</t>
  </si>
  <si>
    <t>Inflation 2019 - 2020</t>
  </si>
  <si>
    <t>Inflation 2020 - 2021</t>
  </si>
  <si>
    <t>DCM E&amp;M Interface Manager</t>
  </si>
  <si>
    <t>Pete Tomlinson / or other</t>
  </si>
  <si>
    <t>Peter Tomlinson</t>
  </si>
  <si>
    <t>OLE Delivery Manager</t>
  </si>
  <si>
    <t>Required Feb '18</t>
  </si>
  <si>
    <t>Section Foreman (1-2) Accm Wks, Highway &amp; Track - Nights</t>
  </si>
  <si>
    <t>OLE Supervisor</t>
  </si>
  <si>
    <t>Section Engineer Structures (4)</t>
  </si>
  <si>
    <t>Barry Davies (S Eng Rate)</t>
  </si>
  <si>
    <t>Section Engineer Structures (3-4)</t>
  </si>
  <si>
    <t xml:space="preserve">TBC </t>
  </si>
  <si>
    <t>Senior Materials Engineer</t>
  </si>
  <si>
    <t>William Halley</t>
  </si>
  <si>
    <t>Section Engineer Hovis (ITV) Acc'm wks) Nights</t>
  </si>
  <si>
    <t>Giedre Jurkonyte</t>
  </si>
  <si>
    <t>Giedre to be replaced in Summer '17</t>
  </si>
  <si>
    <t>Mpact</t>
  </si>
  <si>
    <t>Actual Coins Cost</t>
  </si>
  <si>
    <t>Adjustments;</t>
  </si>
  <si>
    <t>Staff transfer from Weekly Paid - to Week 14</t>
  </si>
  <si>
    <t>Safety Critical Staff</t>
  </si>
  <si>
    <t>VolkerRail - Recharge Incorrectly Allocated (June 2018 - 318)</t>
  </si>
  <si>
    <t>Nigel Laing from Sub-Contract</t>
  </si>
  <si>
    <t>VR Agency staff  - Accrual</t>
  </si>
  <si>
    <t>Tony Vaughan from Sub-Contract</t>
  </si>
  <si>
    <t>Coins Prime Cost to Date (November 17)</t>
  </si>
  <si>
    <t>TOTAL STAFF</t>
  </si>
  <si>
    <t>x</t>
  </si>
  <si>
    <t>Difference between Forecast Rates and Actual</t>
  </si>
  <si>
    <t>JOINT VENTURE STAFF SPLIT</t>
  </si>
  <si>
    <t>LAING O'ROURKE</t>
  </si>
  <si>
    <t>Note: Weekly labour cost transfer for the following staff;</t>
  </si>
  <si>
    <t>VOLKER RAIL</t>
  </si>
  <si>
    <t>1. Paul Lennon S1 and 2</t>
  </si>
  <si>
    <t>TO BE CONFIRMED</t>
  </si>
  <si>
    <t>2. Arwyn Pritchard S1 and 2 Nights</t>
  </si>
  <si>
    <t>CURRENT LOR %</t>
  </si>
  <si>
    <t>3. Chris Byrne S5 and 6</t>
  </si>
  <si>
    <t>CURRENT VR %</t>
  </si>
  <si>
    <t>LAING O'ROURKE FORECAST COST</t>
  </si>
  <si>
    <t>LAING O'ROURKE ACTUAL COST</t>
  </si>
  <si>
    <t>DIFFERENCE (£)</t>
  </si>
  <si>
    <t>DIFFERENCE (%)</t>
  </si>
  <si>
    <t>VOLKER RAIL FORECAST COST</t>
  </si>
  <si>
    <t>VOLKER RAIL 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</si>
</sst>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6" formatCode="_-* #,##0_-;\(#,##0\);_-* &quot;-&quot;_-;_-@_-"/>
    <numFmt numFmtId="167" formatCode="_-* #,##0.0_-;\-* #,##0.0_-;_-* &quot;-&quot;??_-;_-@_-"/>
    <numFmt numFmtId="168" formatCode="#,##0.00_ ;[Red]\-#,##0.00\ "/>
    <numFmt numFmtId="169" formatCode="#,##0_ ;[Red]\-#,##0\ "/>
  </numFmts>
  <fonts count="12">
    <font>
      <sz val="9"/>
      <color theme="1"/>
      <name val="Arial"/>
      <family val="2"/>
    </font>
    <font>
      <sz val="9"/>
      <color theme="1"/>
      <name val="Arial"/>
      <family val="2"/>
    </font>
    <font>
      <sz val="8"/>
      <name val="Futura"/>
      <family val="2"/>
    </font>
    <font>
      <b/>
      <sz val="8"/>
      <name val="Futura"/>
      <family val="2"/>
    </font>
    <font>
      <sz val="10"/>
      <name val="Futura"/>
      <family val="2"/>
    </font>
    <font>
      <b/>
      <sz val="14"/>
      <name val="Futura"/>
      <family val="2"/>
    </font>
    <font>
      <sz val="12"/>
      <name val="Times New Roman"/>
      <family val="1"/>
    </font>
    <font>
      <b/>
      <u/>
      <sz val="8"/>
      <name val="Futura"/>
      <family val="2"/>
    </font>
    <font>
      <b/>
      <sz val="8"/>
      <color rgb="FFFFFF00"/>
      <name val="Futura"/>
      <family val="2"/>
    </font>
    <font>
      <b/>
      <sz val="8"/>
      <color rgb="FF6600CC"/>
      <name val="Futura"/>
      <family val="2"/>
    </font>
    <font>
      <sz val="8"/>
      <color rgb="FFFF0000"/>
      <name val="Futura"/>
      <family val="2"/>
    </font>
    <font>
      <b/>
      <sz val="8"/>
      <color rgb="FFFF0000"/>
      <name val="Futura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3" fontId="6" fillId="0" borderId="0"/>
    <xf numFmtId="0" fontId="4" fillId="0" borderId="0"/>
  </cellStyleXfs>
  <cellXfs count="44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43" fontId="2" fillId="0" borderId="0" xfId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43" fontId="2" fillId="0" borderId="0" xfId="1" applyFont="1"/>
    <xf numFmtId="0" fontId="2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164" fontId="3" fillId="0" borderId="0" xfId="3" applyNumberFormat="1" applyFont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" fillId="0" borderId="0" xfId="3" applyNumberFormat="1" applyFont="1" applyAlignment="1">
      <alignment vertical="center"/>
    </xf>
    <xf numFmtId="164" fontId="2" fillId="0" borderId="0" xfId="3" applyNumberFormat="1" applyFont="1" applyAlignment="1">
      <alignment horizontal="center" vertical="center"/>
    </xf>
    <xf numFmtId="0" fontId="2" fillId="0" borderId="3" xfId="3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" fontId="2" fillId="2" borderId="8" xfId="0" applyNumberFormat="1" applyFont="1" applyFill="1" applyBorder="1" applyAlignment="1">
      <alignment horizontal="center" vertical="center"/>
    </xf>
    <xf numFmtId="17" fontId="2" fillId="2" borderId="9" xfId="0" applyNumberFormat="1" applyFont="1" applyFill="1" applyBorder="1" applyAlignment="1">
      <alignment horizontal="center" vertical="center"/>
    </xf>
    <xf numFmtId="17" fontId="3" fillId="2" borderId="9" xfId="0" applyNumberFormat="1" applyFont="1" applyFill="1" applyBorder="1" applyAlignment="1">
      <alignment horizontal="center" vertical="center"/>
    </xf>
    <xf numFmtId="17" fontId="2" fillId="3" borderId="9" xfId="0" applyNumberFormat="1" applyFont="1" applyFill="1" applyBorder="1" applyAlignment="1">
      <alignment horizontal="center" vertical="center"/>
    </xf>
    <xf numFmtId="17" fontId="2" fillId="4" borderId="9" xfId="0" applyNumberFormat="1" applyFont="1" applyFill="1" applyBorder="1" applyAlignment="1">
      <alignment horizontal="center" vertical="center"/>
    </xf>
    <xf numFmtId="17" fontId="2" fillId="2" borderId="10" xfId="0" applyNumberFormat="1" applyFont="1" applyFill="1" applyBorder="1" applyAlignment="1">
      <alignment horizontal="center" vertical="center"/>
    </xf>
    <xf numFmtId="43" fontId="2" fillId="5" borderId="11" xfId="1" applyFont="1" applyFill="1" applyBorder="1" applyAlignment="1">
      <alignment horizontal="center" vertical="center"/>
    </xf>
    <xf numFmtId="43" fontId="2" fillId="5" borderId="12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17" fontId="2" fillId="0" borderId="0" xfId="0" applyNumberFormat="1" applyFont="1"/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vertical="center"/>
    </xf>
    <xf numFmtId="14" fontId="2" fillId="2" borderId="19" xfId="0" applyNumberFormat="1" applyFont="1" applyFill="1" applyBorder="1" applyAlignment="1">
      <alignment vertical="center"/>
    </xf>
    <xf numFmtId="14" fontId="2" fillId="2" borderId="19" xfId="0" quotePrefix="1" applyNumberFormat="1" applyFont="1" applyFill="1" applyBorder="1" applyAlignment="1">
      <alignment vertical="center"/>
    </xf>
    <xf numFmtId="14" fontId="3" fillId="2" borderId="19" xfId="0" quotePrefix="1" applyNumberFormat="1" applyFont="1" applyFill="1" applyBorder="1" applyAlignment="1">
      <alignment vertical="center"/>
    </xf>
    <xf numFmtId="14" fontId="2" fillId="3" borderId="19" xfId="0" quotePrefix="1" applyNumberFormat="1" applyFont="1" applyFill="1" applyBorder="1" applyAlignment="1">
      <alignment vertical="center"/>
    </xf>
    <xf numFmtId="14" fontId="2" fillId="4" borderId="19" xfId="0" quotePrefix="1" applyNumberFormat="1" applyFont="1" applyFill="1" applyBorder="1" applyAlignment="1">
      <alignment vertical="center"/>
    </xf>
    <xf numFmtId="14" fontId="2" fillId="2" borderId="20" xfId="0" quotePrefix="1" applyNumberFormat="1" applyFont="1" applyFill="1" applyBorder="1" applyAlignment="1">
      <alignment vertical="center"/>
    </xf>
    <xf numFmtId="43" fontId="2" fillId="5" borderId="21" xfId="1" applyFont="1" applyFill="1" applyBorder="1" applyAlignment="1">
      <alignment horizontal="center" vertical="center"/>
    </xf>
    <xf numFmtId="43" fontId="2" fillId="5" borderId="22" xfId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3" fontId="2" fillId="5" borderId="31" xfId="1" applyFont="1" applyFill="1" applyBorder="1" applyAlignment="1">
      <alignment horizontal="center" vertical="center"/>
    </xf>
    <xf numFmtId="165" fontId="2" fillId="5" borderId="32" xfId="1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43" fontId="2" fillId="5" borderId="32" xfId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top"/>
    </xf>
    <xf numFmtId="3" fontId="3" fillId="0" borderId="35" xfId="4" applyFont="1" applyBorder="1"/>
    <xf numFmtId="3" fontId="3" fillId="0" borderId="36" xfId="4" applyFont="1" applyBorder="1"/>
    <xf numFmtId="164" fontId="3" fillId="0" borderId="36" xfId="4" applyNumberFormat="1" applyFont="1" applyBorder="1" applyAlignment="1">
      <alignment horizontal="center"/>
    </xf>
    <xf numFmtId="3" fontId="2" fillId="0" borderId="37" xfId="4" applyFont="1" applyBorder="1"/>
    <xf numFmtId="3" fontId="2" fillId="0" borderId="38" xfId="4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167" fontId="2" fillId="0" borderId="39" xfId="1" applyNumberFormat="1" applyFont="1" applyBorder="1" applyAlignment="1">
      <alignment vertical="top"/>
    </xf>
    <xf numFmtId="167" fontId="2" fillId="0" borderId="40" xfId="1" applyNumberFormat="1" applyFont="1" applyBorder="1" applyAlignment="1">
      <alignment vertical="top"/>
    </xf>
    <xf numFmtId="167" fontId="3" fillId="0" borderId="40" xfId="1" applyNumberFormat="1" applyFont="1" applyBorder="1" applyAlignment="1">
      <alignment vertical="top"/>
    </xf>
    <xf numFmtId="167" fontId="2" fillId="3" borderId="40" xfId="1" applyNumberFormat="1" applyFont="1" applyFill="1" applyBorder="1" applyAlignment="1">
      <alignment vertical="top"/>
    </xf>
    <xf numFmtId="167" fontId="2" fillId="4" borderId="40" xfId="1" applyNumberFormat="1" applyFont="1" applyFill="1" applyBorder="1" applyAlignment="1">
      <alignment vertical="top"/>
    </xf>
    <xf numFmtId="167" fontId="2" fillId="0" borderId="41" xfId="1" applyNumberFormat="1" applyFont="1" applyBorder="1" applyAlignment="1">
      <alignment vertical="top"/>
    </xf>
    <xf numFmtId="165" fontId="2" fillId="0" borderId="42" xfId="1" applyNumberFormat="1" applyFont="1" applyBorder="1" applyAlignment="1">
      <alignment horizontal="center" vertical="top"/>
    </xf>
    <xf numFmtId="165" fontId="2" fillId="0" borderId="43" xfId="1" applyNumberFormat="1" applyFont="1" applyBorder="1" applyAlignment="1">
      <alignment vertical="top"/>
    </xf>
    <xf numFmtId="165" fontId="2" fillId="0" borderId="44" xfId="1" applyNumberFormat="1" applyFont="1" applyBorder="1" applyAlignment="1">
      <alignment vertical="top" shrinkToFit="1"/>
    </xf>
    <xf numFmtId="165" fontId="2" fillId="0" borderId="42" xfId="1" applyNumberFormat="1" applyFont="1" applyBorder="1" applyAlignment="1">
      <alignment horizontal="center" vertical="top" shrinkToFit="1"/>
    </xf>
    <xf numFmtId="165" fontId="2" fillId="0" borderId="45" xfId="1" applyNumberFormat="1" applyFont="1" applyBorder="1" applyAlignment="1">
      <alignment vertical="top" shrinkToFit="1"/>
    </xf>
    <xf numFmtId="165" fontId="2" fillId="0" borderId="43" xfId="1" applyNumberFormat="1" applyFont="1" applyBorder="1" applyAlignment="1">
      <alignment vertical="top" shrinkToFit="1"/>
    </xf>
    <xf numFmtId="0" fontId="2" fillId="0" borderId="14" xfId="0" applyFont="1" applyBorder="1" applyAlignment="1">
      <alignment horizontal="center" vertical="top"/>
    </xf>
    <xf numFmtId="3" fontId="3" fillId="0" borderId="46" xfId="4" applyFont="1" applyBorder="1"/>
    <xf numFmtId="3" fontId="3" fillId="0" borderId="20" xfId="4" applyFont="1" applyBorder="1"/>
    <xf numFmtId="164" fontId="3" fillId="0" borderId="20" xfId="4" applyNumberFormat="1" applyFont="1" applyBorder="1" applyAlignment="1">
      <alignment horizontal="center"/>
    </xf>
    <xf numFmtId="3" fontId="2" fillId="0" borderId="19" xfId="4" applyFont="1" applyBorder="1"/>
    <xf numFmtId="3" fontId="2" fillId="0" borderId="47" xfId="4" applyFont="1" applyBorder="1" applyAlignment="1">
      <alignment horizontal="center" vertical="center"/>
    </xf>
    <xf numFmtId="167" fontId="2" fillId="0" borderId="48" xfId="1" applyNumberFormat="1" applyFont="1" applyBorder="1" applyAlignment="1">
      <alignment vertical="top"/>
    </xf>
    <xf numFmtId="167" fontId="2" fillId="0" borderId="49" xfId="1" applyNumberFormat="1" applyFont="1" applyBorder="1" applyAlignment="1">
      <alignment vertical="top"/>
    </xf>
    <xf numFmtId="167" fontId="3" fillId="0" borderId="49" xfId="1" applyNumberFormat="1" applyFont="1" applyBorder="1" applyAlignment="1">
      <alignment vertical="top"/>
    </xf>
    <xf numFmtId="167" fontId="2" fillId="3" borderId="49" xfId="1" applyNumberFormat="1" applyFont="1" applyFill="1" applyBorder="1" applyAlignment="1">
      <alignment vertical="top"/>
    </xf>
    <xf numFmtId="167" fontId="2" fillId="4" borderId="49" xfId="1" applyNumberFormat="1" applyFont="1" applyFill="1" applyBorder="1" applyAlignment="1">
      <alignment vertical="top"/>
    </xf>
    <xf numFmtId="167" fontId="2" fillId="0" borderId="50" xfId="1" applyNumberFormat="1" applyFont="1" applyBorder="1" applyAlignment="1">
      <alignment vertical="top"/>
    </xf>
    <xf numFmtId="165" fontId="2" fillId="0" borderId="51" xfId="1" applyNumberFormat="1" applyFont="1" applyBorder="1" applyAlignment="1">
      <alignment horizontal="center" vertical="top"/>
    </xf>
    <xf numFmtId="165" fontId="2" fillId="0" borderId="52" xfId="1" applyNumberFormat="1" applyFont="1" applyBorder="1" applyAlignment="1">
      <alignment vertical="top"/>
    </xf>
    <xf numFmtId="165" fontId="2" fillId="0" borderId="38" xfId="1" applyNumberFormat="1" applyFont="1" applyBorder="1" applyAlignment="1">
      <alignment vertical="top" shrinkToFit="1"/>
    </xf>
    <xf numFmtId="165" fontId="2" fillId="0" borderId="51" xfId="1" applyNumberFormat="1" applyFont="1" applyBorder="1" applyAlignment="1">
      <alignment horizontal="center" vertical="top" shrinkToFit="1"/>
    </xf>
    <xf numFmtId="165" fontId="2" fillId="0" borderId="53" xfId="1" applyNumberFormat="1" applyFont="1" applyBorder="1" applyAlignment="1">
      <alignment vertical="top" shrinkToFit="1"/>
    </xf>
    <xf numFmtId="165" fontId="2" fillId="0" borderId="52" xfId="1" applyNumberFormat="1" applyFont="1" applyBorder="1" applyAlignment="1">
      <alignment vertical="top" shrinkToFit="1"/>
    </xf>
    <xf numFmtId="0" fontId="2" fillId="5" borderId="54" xfId="0" applyFont="1" applyFill="1" applyBorder="1" applyAlignment="1">
      <alignment horizontal="center" vertical="top"/>
    </xf>
    <xf numFmtId="3" fontId="3" fillId="5" borderId="55" xfId="4" applyFont="1" applyFill="1" applyBorder="1"/>
    <xf numFmtId="3" fontId="3" fillId="5" borderId="56" xfId="4" applyFont="1" applyFill="1" applyBorder="1"/>
    <xf numFmtId="164" fontId="3" fillId="5" borderId="56" xfId="4" applyNumberFormat="1" applyFont="1" applyFill="1" applyBorder="1" applyAlignment="1">
      <alignment horizontal="center"/>
    </xf>
    <xf numFmtId="3" fontId="2" fillId="5" borderId="57" xfId="4" applyFont="1" applyFill="1" applyBorder="1"/>
    <xf numFmtId="3" fontId="2" fillId="5" borderId="58" xfId="4" applyFont="1" applyFill="1" applyBorder="1" applyAlignment="1">
      <alignment horizontal="center" vertical="center"/>
    </xf>
    <xf numFmtId="3" fontId="3" fillId="0" borderId="15" xfId="4" applyFont="1" applyBorder="1"/>
    <xf numFmtId="3" fontId="3" fillId="0" borderId="16" xfId="4" applyFont="1" applyBorder="1"/>
    <xf numFmtId="164" fontId="3" fillId="0" borderId="16" xfId="4" applyNumberFormat="1" applyFont="1" applyBorder="1" applyAlignment="1">
      <alignment horizontal="center"/>
    </xf>
    <xf numFmtId="3" fontId="2" fillId="0" borderId="0" xfId="4" applyFont="1"/>
    <xf numFmtId="3" fontId="2" fillId="0" borderId="17" xfId="4" applyFont="1" applyBorder="1" applyAlignment="1">
      <alignment horizontal="center" vertical="center"/>
    </xf>
    <xf numFmtId="3" fontId="7" fillId="5" borderId="55" xfId="4" applyFont="1" applyFill="1" applyBorder="1"/>
    <xf numFmtId="0" fontId="2" fillId="6" borderId="59" xfId="0" applyFont="1" applyFill="1" applyBorder="1" applyAlignment="1">
      <alignment horizontal="center" vertical="top"/>
    </xf>
    <xf numFmtId="0" fontId="2" fillId="6" borderId="60" xfId="5" applyFont="1" applyFill="1" applyBorder="1" applyAlignment="1">
      <alignment horizontal="left" vertical="center"/>
    </xf>
    <xf numFmtId="0" fontId="2" fillId="6" borderId="61" xfId="5" applyFont="1" applyFill="1" applyBorder="1" applyAlignment="1">
      <alignment vertical="center" wrapText="1"/>
    </xf>
    <xf numFmtId="17" fontId="2" fillId="6" borderId="62" xfId="5" applyNumberFormat="1" applyFont="1" applyFill="1" applyBorder="1" applyAlignment="1">
      <alignment horizontal="center" vertical="center" wrapText="1"/>
    </xf>
    <xf numFmtId="3" fontId="2" fillId="6" borderId="63" xfId="4" applyFont="1" applyFill="1" applyBorder="1"/>
    <xf numFmtId="0" fontId="2" fillId="6" borderId="64" xfId="4" applyNumberFormat="1" applyFont="1" applyFill="1" applyBorder="1" applyAlignment="1">
      <alignment horizontal="center" vertical="center"/>
    </xf>
    <xf numFmtId="167" fontId="2" fillId="7" borderId="49" xfId="1" applyNumberFormat="1" applyFont="1" applyFill="1" applyBorder="1" applyAlignment="1">
      <alignment vertical="top"/>
    </xf>
    <xf numFmtId="167" fontId="8" fillId="0" borderId="49" xfId="1" applyNumberFormat="1" applyFont="1" applyBorder="1" applyAlignment="1">
      <alignment vertical="top"/>
    </xf>
    <xf numFmtId="167" fontId="2" fillId="0" borderId="0" xfId="0" applyNumberFormat="1" applyFont="1"/>
    <xf numFmtId="0" fontId="2" fillId="8" borderId="65" xfId="5" applyFont="1" applyFill="1" applyBorder="1" applyAlignment="1">
      <alignment horizontal="left" vertical="center"/>
    </xf>
    <xf numFmtId="17" fontId="3" fillId="0" borderId="58" xfId="4" applyNumberFormat="1" applyFont="1" applyBorder="1"/>
    <xf numFmtId="17" fontId="3" fillId="0" borderId="56" xfId="4" applyNumberFormat="1" applyFont="1" applyBorder="1" applyAlignment="1">
      <alignment horizontal="center"/>
    </xf>
    <xf numFmtId="0" fontId="2" fillId="0" borderId="17" xfId="4" applyNumberFormat="1" applyFont="1" applyBorder="1" applyAlignment="1">
      <alignment horizontal="center" vertical="center"/>
    </xf>
    <xf numFmtId="0" fontId="7" fillId="9" borderId="66" xfId="5" applyFont="1" applyFill="1" applyBorder="1" applyAlignment="1">
      <alignment horizontal="left" vertical="center"/>
    </xf>
    <xf numFmtId="17" fontId="3" fillId="5" borderId="56" xfId="4" applyNumberFormat="1" applyFont="1" applyFill="1" applyBorder="1"/>
    <xf numFmtId="17" fontId="3" fillId="5" borderId="56" xfId="4" applyNumberFormat="1" applyFont="1" applyFill="1" applyBorder="1" applyAlignment="1">
      <alignment horizontal="center"/>
    </xf>
    <xf numFmtId="0" fontId="2" fillId="5" borderId="58" xfId="4" applyNumberFormat="1" applyFont="1" applyFill="1" applyBorder="1" applyAlignment="1">
      <alignment horizontal="center" vertical="center"/>
    </xf>
    <xf numFmtId="0" fontId="2" fillId="8" borderId="40" xfId="5" applyFont="1" applyFill="1" applyBorder="1" applyAlignment="1">
      <alignment horizontal="left" vertical="center"/>
    </xf>
    <xf numFmtId="3" fontId="3" fillId="0" borderId="62" xfId="4" applyFont="1" applyBorder="1"/>
    <xf numFmtId="17" fontId="3" fillId="0" borderId="62" xfId="4" applyNumberFormat="1" applyFont="1" applyBorder="1"/>
    <xf numFmtId="17" fontId="3" fillId="0" borderId="62" xfId="4" applyNumberFormat="1" applyFont="1" applyBorder="1" applyAlignment="1">
      <alignment horizontal="center"/>
    </xf>
    <xf numFmtId="3" fontId="2" fillId="0" borderId="67" xfId="4" applyFont="1" applyBorder="1"/>
    <xf numFmtId="0" fontId="2" fillId="0" borderId="44" xfId="4" applyNumberFormat="1" applyFont="1" applyBorder="1" applyAlignment="1">
      <alignment horizontal="center" vertical="center"/>
    </xf>
    <xf numFmtId="0" fontId="2" fillId="6" borderId="68" xfId="0" applyFont="1" applyFill="1" applyBorder="1" applyAlignment="1">
      <alignment horizontal="center" vertical="top"/>
    </xf>
    <xf numFmtId="0" fontId="2" fillId="6" borderId="49" xfId="5" applyFont="1" applyFill="1" applyBorder="1" applyAlignment="1">
      <alignment horizontal="left" vertical="center"/>
    </xf>
    <xf numFmtId="0" fontId="2" fillId="6" borderId="69" xfId="5" applyFont="1" applyFill="1" applyBorder="1" applyAlignment="1">
      <alignment vertical="center" wrapText="1"/>
    </xf>
    <xf numFmtId="3" fontId="2" fillId="6" borderId="37" xfId="4" applyFont="1" applyFill="1" applyBorder="1"/>
    <xf numFmtId="0" fontId="2" fillId="6" borderId="38" xfId="4" applyNumberFormat="1" applyFont="1" applyFill="1" applyBorder="1" applyAlignment="1">
      <alignment horizontal="center" vertical="center"/>
    </xf>
    <xf numFmtId="165" fontId="2" fillId="0" borderId="0" xfId="1" applyNumberFormat="1" applyFont="1"/>
    <xf numFmtId="43" fontId="2" fillId="0" borderId="0" xfId="0" applyNumberFormat="1" applyFont="1"/>
    <xf numFmtId="167" fontId="9" fillId="0" borderId="49" xfId="1" applyNumberFormat="1" applyFont="1" applyBorder="1" applyAlignment="1">
      <alignment vertical="top"/>
    </xf>
    <xf numFmtId="167" fontId="2" fillId="10" borderId="49" xfId="1" applyNumberFormat="1" applyFont="1" applyFill="1" applyBorder="1" applyAlignment="1">
      <alignment vertical="top"/>
    </xf>
    <xf numFmtId="0" fontId="2" fillId="11" borderId="49" xfId="5" applyFont="1" applyFill="1" applyBorder="1" applyAlignment="1">
      <alignment horizontal="left" vertical="center"/>
    </xf>
    <xf numFmtId="167" fontId="2" fillId="12" borderId="49" xfId="1" applyNumberFormat="1" applyFont="1" applyFill="1" applyBorder="1" applyAlignment="1">
      <alignment vertical="top"/>
    </xf>
    <xf numFmtId="0" fontId="2" fillId="13" borderId="68" xfId="0" applyFont="1" applyFill="1" applyBorder="1" applyAlignment="1">
      <alignment horizontal="center" vertical="top"/>
    </xf>
    <xf numFmtId="0" fontId="2" fillId="13" borderId="49" xfId="5" applyFont="1" applyFill="1" applyBorder="1" applyAlignment="1">
      <alignment horizontal="left" vertical="center"/>
    </xf>
    <xf numFmtId="0" fontId="2" fillId="13" borderId="69" xfId="5" applyFont="1" applyFill="1" applyBorder="1" applyAlignment="1">
      <alignment vertical="center" wrapText="1"/>
    </xf>
    <xf numFmtId="17" fontId="2" fillId="13" borderId="62" xfId="5" applyNumberFormat="1" applyFont="1" applyFill="1" applyBorder="1" applyAlignment="1">
      <alignment horizontal="center" vertical="center" wrapText="1"/>
    </xf>
    <xf numFmtId="3" fontId="2" fillId="13" borderId="37" xfId="4" applyFont="1" applyFill="1" applyBorder="1"/>
    <xf numFmtId="0" fontId="2" fillId="13" borderId="38" xfId="4" applyNumberFormat="1" applyFont="1" applyFill="1" applyBorder="1" applyAlignment="1">
      <alignment horizontal="center" vertical="center"/>
    </xf>
    <xf numFmtId="0" fontId="2" fillId="8" borderId="70" xfId="5" applyFont="1" applyFill="1" applyBorder="1" applyAlignment="1">
      <alignment horizontal="left" vertical="center"/>
    </xf>
    <xf numFmtId="17" fontId="2" fillId="8" borderId="64" xfId="5" applyNumberFormat="1" applyFont="1" applyFill="1" applyBorder="1" applyAlignment="1">
      <alignment horizontal="left" vertical="center"/>
    </xf>
    <xf numFmtId="17" fontId="2" fillId="8" borderId="71" xfId="5" applyNumberFormat="1" applyFont="1" applyFill="1" applyBorder="1" applyAlignment="1">
      <alignment horizontal="center" vertical="center"/>
    </xf>
    <xf numFmtId="0" fontId="7" fillId="5" borderId="66" xfId="5" applyFont="1" applyFill="1" applyBorder="1" applyAlignment="1">
      <alignment horizontal="left" vertical="center"/>
    </xf>
    <xf numFmtId="0" fontId="2" fillId="5" borderId="72" xfId="5" applyFont="1" applyFill="1" applyBorder="1" applyAlignment="1">
      <alignment horizontal="left" vertical="center"/>
    </xf>
    <xf numFmtId="17" fontId="2" fillId="5" borderId="56" xfId="5" applyNumberFormat="1" applyFont="1" applyFill="1" applyBorder="1" applyAlignment="1">
      <alignment horizontal="left" vertical="center"/>
    </xf>
    <xf numFmtId="17" fontId="2" fillId="5" borderId="56" xfId="5" applyNumberFormat="1" applyFont="1" applyFill="1" applyBorder="1" applyAlignment="1">
      <alignment horizontal="center" vertical="center"/>
    </xf>
    <xf numFmtId="0" fontId="2" fillId="8" borderId="73" xfId="5" applyFont="1" applyFill="1" applyBorder="1" applyAlignment="1">
      <alignment horizontal="left" vertical="center"/>
    </xf>
    <xf numFmtId="17" fontId="2" fillId="8" borderId="62" xfId="5" applyNumberFormat="1" applyFont="1" applyFill="1" applyBorder="1" applyAlignment="1">
      <alignment horizontal="left" vertical="center"/>
    </xf>
    <xf numFmtId="17" fontId="2" fillId="8" borderId="62" xfId="5" applyNumberFormat="1" applyFont="1" applyFill="1" applyBorder="1" applyAlignment="1">
      <alignment horizontal="center" vertical="center"/>
    </xf>
    <xf numFmtId="17" fontId="2" fillId="6" borderId="38" xfId="5" applyNumberFormat="1" applyFont="1" applyFill="1" applyBorder="1" applyAlignment="1">
      <alignment horizontal="center" vertical="center" wrapText="1"/>
    </xf>
    <xf numFmtId="0" fontId="2" fillId="8" borderId="70" xfId="5" applyFont="1" applyFill="1" applyBorder="1" applyAlignment="1">
      <alignment vertical="center" wrapText="1"/>
    </xf>
    <xf numFmtId="17" fontId="2" fillId="8" borderId="74" xfId="5" applyNumberFormat="1" applyFont="1" applyFill="1" applyBorder="1" applyAlignment="1">
      <alignment vertical="center" wrapText="1"/>
    </xf>
    <xf numFmtId="17" fontId="2" fillId="8" borderId="16" xfId="5" applyNumberFormat="1" applyFont="1" applyFill="1" applyBorder="1" applyAlignment="1">
      <alignment horizontal="center" vertical="center" wrapText="1"/>
    </xf>
    <xf numFmtId="0" fontId="2" fillId="5" borderId="72" xfId="5" applyFont="1" applyFill="1" applyBorder="1" applyAlignment="1">
      <alignment vertical="center" wrapText="1"/>
    </xf>
    <xf numFmtId="17" fontId="2" fillId="5" borderId="56" xfId="5" applyNumberFormat="1" applyFont="1" applyFill="1" applyBorder="1" applyAlignment="1">
      <alignment vertical="center" wrapText="1"/>
    </xf>
    <xf numFmtId="17" fontId="2" fillId="5" borderId="56" xfId="5" applyNumberFormat="1" applyFont="1" applyFill="1" applyBorder="1" applyAlignment="1">
      <alignment horizontal="center" vertical="center" wrapText="1"/>
    </xf>
    <xf numFmtId="0" fontId="2" fillId="8" borderId="73" xfId="5" applyFont="1" applyFill="1" applyBorder="1" applyAlignment="1">
      <alignment vertical="center" wrapText="1"/>
    </xf>
    <xf numFmtId="17" fontId="2" fillId="8" borderId="62" xfId="5" applyNumberFormat="1" applyFont="1" applyFill="1" applyBorder="1" applyAlignment="1">
      <alignment vertical="center" wrapText="1"/>
    </xf>
    <xf numFmtId="17" fontId="2" fillId="8" borderId="62" xfId="5" applyNumberFormat="1" applyFont="1" applyFill="1" applyBorder="1" applyAlignment="1">
      <alignment horizontal="center" vertical="center" wrapText="1"/>
    </xf>
    <xf numFmtId="17" fontId="2" fillId="8" borderId="16" xfId="5" applyNumberFormat="1" applyFont="1" applyFill="1" applyBorder="1" applyAlignment="1">
      <alignment horizontal="left" vertical="center"/>
    </xf>
    <xf numFmtId="17" fontId="2" fillId="8" borderId="16" xfId="5" applyNumberFormat="1" applyFont="1" applyFill="1" applyBorder="1" applyAlignment="1">
      <alignment horizontal="center" vertical="center"/>
    </xf>
    <xf numFmtId="3" fontId="2" fillId="6" borderId="37" xfId="4" applyFont="1" applyFill="1" applyBorder="1" applyAlignment="1">
      <alignment horizontal="left" vertical="center"/>
    </xf>
    <xf numFmtId="17" fontId="2" fillId="6" borderId="64" xfId="5" applyNumberFormat="1" applyFont="1" applyFill="1" applyBorder="1" applyAlignment="1">
      <alignment horizontal="center" vertical="center" wrapText="1"/>
    </xf>
    <xf numFmtId="3" fontId="2" fillId="6" borderId="63" xfId="4" applyFont="1" applyFill="1" applyBorder="1" applyAlignment="1">
      <alignment horizontal="left" vertical="center"/>
    </xf>
    <xf numFmtId="0" fontId="2" fillId="0" borderId="70" xfId="5" applyFont="1" applyBorder="1" applyAlignment="1">
      <alignment vertical="center" wrapText="1"/>
    </xf>
    <xf numFmtId="17" fontId="2" fillId="0" borderId="16" xfId="5" applyNumberFormat="1" applyFont="1" applyBorder="1" applyAlignment="1">
      <alignment vertical="center" wrapText="1"/>
    </xf>
    <xf numFmtId="17" fontId="2" fillId="0" borderId="16" xfId="5" applyNumberFormat="1" applyFont="1" applyBorder="1" applyAlignment="1">
      <alignment horizontal="center" vertical="center" wrapText="1"/>
    </xf>
    <xf numFmtId="17" fontId="2" fillId="0" borderId="62" xfId="5" applyNumberFormat="1" applyFont="1" applyBorder="1" applyAlignment="1">
      <alignment horizontal="center" vertical="center" wrapText="1"/>
    </xf>
    <xf numFmtId="17" fontId="2" fillId="6" borderId="71" xfId="5" applyNumberFormat="1" applyFont="1" applyFill="1" applyBorder="1" applyAlignment="1">
      <alignment horizontal="center" vertical="center" wrapText="1"/>
    </xf>
    <xf numFmtId="17" fontId="2" fillId="8" borderId="16" xfId="5" applyNumberFormat="1" applyFont="1" applyFill="1" applyBorder="1" applyAlignment="1">
      <alignment vertical="center" wrapText="1"/>
    </xf>
    <xf numFmtId="165" fontId="2" fillId="0" borderId="36" xfId="1" applyNumberFormat="1" applyFont="1" applyBorder="1" applyAlignment="1">
      <alignment vertical="top" shrinkToFit="1"/>
    </xf>
    <xf numFmtId="165" fontId="2" fillId="0" borderId="53" xfId="1" applyNumberFormat="1" applyFont="1" applyBorder="1" applyAlignment="1">
      <alignment vertical="top"/>
    </xf>
    <xf numFmtId="0" fontId="2" fillId="0" borderId="73" xfId="5" applyFont="1" applyBorder="1" applyAlignment="1">
      <alignment vertical="center" wrapText="1"/>
    </xf>
    <xf numFmtId="17" fontId="2" fillId="0" borderId="62" xfId="5" applyNumberFormat="1" applyFont="1" applyBorder="1" applyAlignment="1">
      <alignment vertical="center" wrapText="1"/>
    </xf>
    <xf numFmtId="167" fontId="8" fillId="7" borderId="49" xfId="1" applyNumberFormat="1" applyFont="1" applyFill="1" applyBorder="1" applyAlignment="1">
      <alignment vertical="top"/>
    </xf>
    <xf numFmtId="165" fontId="2" fillId="0" borderId="75" xfId="1" applyNumberFormat="1" applyFont="1" applyBorder="1" applyAlignment="1">
      <alignment vertical="top" shrinkToFit="1"/>
    </xf>
    <xf numFmtId="17" fontId="2" fillId="6" borderId="36" xfId="5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top"/>
    </xf>
    <xf numFmtId="0" fontId="2" fillId="0" borderId="60" xfId="5" applyFont="1" applyBorder="1" applyAlignment="1">
      <alignment horizontal="left" vertical="center"/>
    </xf>
    <xf numFmtId="0" fontId="2" fillId="0" borderId="61" xfId="5" applyFont="1" applyBorder="1" applyAlignment="1">
      <alignment vertical="center" wrapText="1"/>
    </xf>
    <xf numFmtId="17" fontId="2" fillId="0" borderId="64" xfId="5" applyNumberFormat="1" applyFont="1" applyBorder="1" applyAlignment="1">
      <alignment horizontal="center" vertical="center" wrapText="1"/>
    </xf>
    <xf numFmtId="17" fontId="2" fillId="0" borderId="71" xfId="5" applyNumberFormat="1" applyFont="1" applyBorder="1" applyAlignment="1">
      <alignment horizontal="center" vertical="center" wrapText="1"/>
    </xf>
    <xf numFmtId="3" fontId="2" fillId="0" borderId="63" xfId="4" applyFont="1" applyBorder="1"/>
    <xf numFmtId="0" fontId="2" fillId="0" borderId="64" xfId="4" applyNumberFormat="1" applyFont="1" applyBorder="1" applyAlignment="1">
      <alignment horizontal="center" vertical="center"/>
    </xf>
    <xf numFmtId="0" fontId="2" fillId="5" borderId="56" xfId="5" applyFont="1" applyFill="1" applyBorder="1" applyAlignment="1">
      <alignment vertical="center" wrapText="1"/>
    </xf>
    <xf numFmtId="164" fontId="2" fillId="5" borderId="56" xfId="5" applyNumberFormat="1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top"/>
    </xf>
    <xf numFmtId="3" fontId="2" fillId="0" borderId="9" xfId="4" applyFont="1" applyBorder="1" applyAlignment="1">
      <alignment horizontal="left"/>
    </xf>
    <xf numFmtId="3" fontId="2" fillId="0" borderId="77" xfId="4" applyFont="1" applyBorder="1" applyAlignment="1">
      <alignment horizontal="left"/>
    </xf>
    <xf numFmtId="164" fontId="2" fillId="0" borderId="77" xfId="4" applyNumberFormat="1" applyFont="1" applyBorder="1" applyAlignment="1">
      <alignment horizontal="center"/>
    </xf>
    <xf numFmtId="3" fontId="2" fillId="0" borderId="78" xfId="4" applyFont="1" applyBorder="1"/>
    <xf numFmtId="0" fontId="2" fillId="0" borderId="79" xfId="4" applyNumberFormat="1" applyFont="1" applyBorder="1" applyAlignment="1">
      <alignment horizontal="center" vertical="center"/>
    </xf>
    <xf numFmtId="3" fontId="2" fillId="6" borderId="80" xfId="4" applyFont="1" applyFill="1" applyBorder="1" applyAlignment="1">
      <alignment horizontal="left"/>
    </xf>
    <xf numFmtId="3" fontId="2" fillId="6" borderId="62" xfId="4" applyFont="1" applyFill="1" applyBorder="1" applyAlignment="1">
      <alignment horizontal="left"/>
    </xf>
    <xf numFmtId="164" fontId="2" fillId="6" borderId="62" xfId="4" applyNumberFormat="1" applyFont="1" applyFill="1" applyBorder="1" applyAlignment="1">
      <alignment horizontal="center"/>
    </xf>
    <xf numFmtId="0" fontId="10" fillId="0" borderId="0" xfId="0" applyFont="1"/>
    <xf numFmtId="0" fontId="10" fillId="0" borderId="34" xfId="0" applyFont="1" applyBorder="1" applyAlignment="1">
      <alignment horizontal="center" vertical="top"/>
    </xf>
    <xf numFmtId="3" fontId="10" fillId="0" borderId="80" xfId="4" applyFont="1" applyBorder="1" applyAlignment="1">
      <alignment horizontal="left"/>
    </xf>
    <xf numFmtId="3" fontId="10" fillId="0" borderId="62" xfId="4" applyFont="1" applyBorder="1" applyAlignment="1">
      <alignment horizontal="left"/>
    </xf>
    <xf numFmtId="164" fontId="10" fillId="0" borderId="62" xfId="4" applyNumberFormat="1" applyFont="1" applyBorder="1" applyAlignment="1">
      <alignment horizontal="center"/>
    </xf>
    <xf numFmtId="3" fontId="10" fillId="0" borderId="37" xfId="4" applyFont="1" applyBorder="1"/>
    <xf numFmtId="0" fontId="10" fillId="0" borderId="38" xfId="4" applyNumberFormat="1" applyFont="1" applyBorder="1" applyAlignment="1">
      <alignment horizontal="center" vertical="center"/>
    </xf>
    <xf numFmtId="0" fontId="10" fillId="0" borderId="0" xfId="0" applyFont="1" applyAlignment="1">
      <alignment vertical="top"/>
    </xf>
    <xf numFmtId="167" fontId="10" fillId="0" borderId="48" xfId="1" applyNumberFormat="1" applyFont="1" applyBorder="1" applyAlignment="1">
      <alignment vertical="top"/>
    </xf>
    <xf numFmtId="167" fontId="10" fillId="0" borderId="49" xfId="1" applyNumberFormat="1" applyFont="1" applyBorder="1" applyAlignment="1">
      <alignment vertical="top"/>
    </xf>
    <xf numFmtId="167" fontId="11" fillId="0" borderId="49" xfId="1" applyNumberFormat="1" applyFont="1" applyBorder="1" applyAlignment="1">
      <alignment vertical="top"/>
    </xf>
    <xf numFmtId="167" fontId="10" fillId="3" borderId="49" xfId="1" applyNumberFormat="1" applyFont="1" applyFill="1" applyBorder="1" applyAlignment="1">
      <alignment vertical="top"/>
    </xf>
    <xf numFmtId="167" fontId="10" fillId="4" borderId="49" xfId="1" applyNumberFormat="1" applyFont="1" applyFill="1" applyBorder="1" applyAlignment="1">
      <alignment vertical="top"/>
    </xf>
    <xf numFmtId="167" fontId="10" fillId="0" borderId="50" xfId="1" applyNumberFormat="1" applyFont="1" applyBorder="1" applyAlignment="1">
      <alignment vertical="top"/>
    </xf>
    <xf numFmtId="165" fontId="10" fillId="0" borderId="38" xfId="1" applyNumberFormat="1" applyFont="1" applyBorder="1" applyAlignment="1">
      <alignment vertical="top" shrinkToFit="1"/>
    </xf>
    <xf numFmtId="43" fontId="10" fillId="0" borderId="0" xfId="1" applyFont="1"/>
    <xf numFmtId="167" fontId="10" fillId="0" borderId="0" xfId="0" applyNumberFormat="1" applyFont="1"/>
    <xf numFmtId="0" fontId="2" fillId="0" borderId="81" xfId="0" applyFont="1" applyBorder="1" applyAlignment="1">
      <alignment horizontal="center" vertical="top"/>
    </xf>
    <xf numFmtId="3" fontId="2" fillId="0" borderId="82" xfId="4" applyFont="1" applyBorder="1" applyAlignment="1">
      <alignment horizontal="left"/>
    </xf>
    <xf numFmtId="3" fontId="2" fillId="0" borderId="2" xfId="4" applyFont="1" applyBorder="1" applyAlignment="1">
      <alignment horizontal="left"/>
    </xf>
    <xf numFmtId="164" fontId="2" fillId="0" borderId="2" xfId="4" applyNumberFormat="1" applyFont="1" applyBorder="1" applyAlignment="1">
      <alignment horizontal="center"/>
    </xf>
    <xf numFmtId="3" fontId="2" fillId="0" borderId="15" xfId="4" applyFont="1" applyBorder="1" applyAlignment="1">
      <alignment horizontal="left"/>
    </xf>
    <xf numFmtId="3" fontId="2" fillId="0" borderId="16" xfId="4" applyFont="1" applyBorder="1" applyAlignment="1">
      <alignment horizontal="left"/>
    </xf>
    <xf numFmtId="17" fontId="2" fillId="0" borderId="16" xfId="4" applyNumberFormat="1" applyFont="1" applyBorder="1" applyAlignment="1">
      <alignment horizontal="left"/>
    </xf>
    <xf numFmtId="17" fontId="2" fillId="0" borderId="16" xfId="4" applyNumberFormat="1" applyFont="1" applyBorder="1" applyAlignment="1">
      <alignment horizontal="center"/>
    </xf>
    <xf numFmtId="0" fontId="2" fillId="5" borderId="68" xfId="0" applyFont="1" applyFill="1" applyBorder="1" applyAlignment="1">
      <alignment horizontal="center" vertical="top"/>
    </xf>
    <xf numFmtId="0" fontId="2" fillId="5" borderId="49" xfId="5" applyFont="1" applyFill="1" applyBorder="1" applyAlignment="1">
      <alignment horizontal="left" vertical="center"/>
    </xf>
    <xf numFmtId="0" fontId="2" fillId="5" borderId="69" xfId="5" applyFont="1" applyFill="1" applyBorder="1" applyAlignment="1">
      <alignment vertical="center" wrapText="1"/>
    </xf>
    <xf numFmtId="17" fontId="2" fillId="5" borderId="62" xfId="5" applyNumberFormat="1" applyFont="1" applyFill="1" applyBorder="1" applyAlignment="1">
      <alignment horizontal="center" vertical="center" wrapText="1"/>
    </xf>
    <xf numFmtId="3" fontId="2" fillId="5" borderId="37" xfId="4" applyFont="1" applyFill="1" applyBorder="1"/>
    <xf numFmtId="0" fontId="2" fillId="5" borderId="38" xfId="4" applyNumberFormat="1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top"/>
    </xf>
    <xf numFmtId="0" fontId="2" fillId="14" borderId="49" xfId="5" applyFont="1" applyFill="1" applyBorder="1" applyAlignment="1">
      <alignment horizontal="left" vertical="center"/>
    </xf>
    <xf numFmtId="0" fontId="2" fillId="14" borderId="69" xfId="5" applyFont="1" applyFill="1" applyBorder="1" applyAlignment="1">
      <alignment vertical="center" wrapText="1"/>
    </xf>
    <xf numFmtId="17" fontId="2" fillId="14" borderId="62" xfId="5" applyNumberFormat="1" applyFont="1" applyFill="1" applyBorder="1" applyAlignment="1">
      <alignment horizontal="center" vertical="center" wrapText="1"/>
    </xf>
    <xf numFmtId="3" fontId="2" fillId="14" borderId="37" xfId="4" applyFont="1" applyFill="1" applyBorder="1"/>
    <xf numFmtId="0" fontId="2" fillId="14" borderId="38" xfId="4" applyNumberFormat="1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top"/>
    </xf>
    <xf numFmtId="0" fontId="2" fillId="15" borderId="40" xfId="5" applyFont="1" applyFill="1" applyBorder="1" applyAlignment="1">
      <alignment horizontal="left" vertical="center"/>
    </xf>
    <xf numFmtId="0" fontId="2" fillId="14" borderId="73" xfId="5" applyFont="1" applyFill="1" applyBorder="1" applyAlignment="1">
      <alignment vertical="center" wrapText="1"/>
    </xf>
    <xf numFmtId="3" fontId="2" fillId="14" borderId="67" xfId="4" applyFont="1" applyFill="1" applyBorder="1"/>
    <xf numFmtId="0" fontId="2" fillId="14" borderId="44" xfId="4" applyNumberFormat="1" applyFont="1" applyFill="1" applyBorder="1" applyAlignment="1">
      <alignment horizontal="center" vertical="center"/>
    </xf>
    <xf numFmtId="0" fontId="2" fillId="9" borderId="69" xfId="5" applyFont="1" applyFill="1" applyBorder="1" applyAlignment="1">
      <alignment vertical="center" wrapText="1"/>
    </xf>
    <xf numFmtId="17" fontId="2" fillId="5" borderId="38" xfId="5" applyNumberFormat="1" applyFont="1" applyFill="1" applyBorder="1" applyAlignment="1">
      <alignment horizontal="center" vertical="center" wrapText="1"/>
    </xf>
    <xf numFmtId="17" fontId="2" fillId="5" borderId="36" xfId="5" applyNumberFormat="1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top"/>
    </xf>
    <xf numFmtId="0" fontId="2" fillId="9" borderId="65" xfId="5" applyFont="1" applyFill="1" applyBorder="1" applyAlignment="1">
      <alignment horizontal="left" vertical="center"/>
    </xf>
    <xf numFmtId="0" fontId="2" fillId="5" borderId="70" xfId="5" applyFont="1" applyFill="1" applyBorder="1" applyAlignment="1">
      <alignment vertical="center" wrapText="1"/>
    </xf>
    <xf numFmtId="17" fontId="2" fillId="5" borderId="16" xfId="5" applyNumberFormat="1" applyFont="1" applyFill="1" applyBorder="1" applyAlignment="1">
      <alignment vertical="center" wrapText="1"/>
    </xf>
    <xf numFmtId="17" fontId="2" fillId="5" borderId="16" xfId="5" applyNumberFormat="1" applyFont="1" applyFill="1" applyBorder="1" applyAlignment="1">
      <alignment horizontal="center" vertical="center" wrapText="1"/>
    </xf>
    <xf numFmtId="3" fontId="2" fillId="5" borderId="0" xfId="4" applyFont="1" applyFill="1"/>
    <xf numFmtId="0" fontId="2" fillId="5" borderId="17" xfId="4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top"/>
    </xf>
    <xf numFmtId="0" fontId="2" fillId="5" borderId="60" xfId="5" applyFont="1" applyFill="1" applyBorder="1" applyAlignment="1">
      <alignment horizontal="left" vertical="center"/>
    </xf>
    <xf numFmtId="0" fontId="2" fillId="5" borderId="61" xfId="5" applyFont="1" applyFill="1" applyBorder="1" applyAlignment="1">
      <alignment vertical="center" wrapText="1"/>
    </xf>
    <xf numFmtId="17" fontId="2" fillId="5" borderId="64" xfId="5" applyNumberFormat="1" applyFont="1" applyFill="1" applyBorder="1" applyAlignment="1">
      <alignment horizontal="center" vertical="center" wrapText="1"/>
    </xf>
    <xf numFmtId="17" fontId="2" fillId="5" borderId="71" xfId="5" applyNumberFormat="1" applyFont="1" applyFill="1" applyBorder="1" applyAlignment="1">
      <alignment horizontal="center" vertical="center" wrapText="1"/>
    </xf>
    <xf numFmtId="3" fontId="2" fillId="5" borderId="63" xfId="4" applyFont="1" applyFill="1" applyBorder="1"/>
    <xf numFmtId="0" fontId="2" fillId="5" borderId="64" xfId="4" applyNumberFormat="1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top"/>
    </xf>
    <xf numFmtId="3" fontId="2" fillId="5" borderId="80" xfId="4" applyFont="1" applyFill="1" applyBorder="1" applyAlignment="1">
      <alignment horizontal="left"/>
    </xf>
    <xf numFmtId="3" fontId="2" fillId="5" borderId="62" xfId="4" applyFont="1" applyFill="1" applyBorder="1" applyAlignment="1">
      <alignment horizontal="left"/>
    </xf>
    <xf numFmtId="164" fontId="2" fillId="5" borderId="62" xfId="4" applyNumberFormat="1" applyFont="1" applyFill="1" applyBorder="1" applyAlignment="1">
      <alignment horizontal="center"/>
    </xf>
    <xf numFmtId="17" fontId="2" fillId="5" borderId="62" xfId="5" quotePrefix="1" applyNumberFormat="1" applyFont="1" applyFill="1" applyBorder="1" applyAlignment="1">
      <alignment horizontal="center" vertical="center" wrapText="1"/>
    </xf>
    <xf numFmtId="165" fontId="3" fillId="6" borderId="53" xfId="1" applyNumberFormat="1" applyFont="1" applyFill="1" applyBorder="1" applyAlignment="1">
      <alignment vertical="top" shrinkToFit="1"/>
    </xf>
    <xf numFmtId="0" fontId="2" fillId="9" borderId="49" xfId="5" applyFont="1" applyFill="1" applyBorder="1" applyAlignment="1">
      <alignment horizontal="left" vertical="center"/>
    </xf>
    <xf numFmtId="165" fontId="2" fillId="6" borderId="53" xfId="1" applyNumberFormat="1" applyFont="1" applyFill="1" applyBorder="1" applyAlignment="1">
      <alignment vertical="top" shrinkToFit="1"/>
    </xf>
    <xf numFmtId="3" fontId="2" fillId="0" borderId="80" xfId="4" applyFont="1" applyBorder="1" applyAlignment="1">
      <alignment horizontal="left"/>
    </xf>
    <xf numFmtId="3" fontId="2" fillId="0" borderId="62" xfId="4" applyFont="1" applyBorder="1" applyAlignment="1">
      <alignment horizontal="left"/>
    </xf>
    <xf numFmtId="164" fontId="2" fillId="0" borderId="62" xfId="4" applyNumberFormat="1" applyFont="1" applyBorder="1" applyAlignment="1">
      <alignment horizontal="center"/>
    </xf>
    <xf numFmtId="0" fontId="2" fillId="0" borderId="38" xfId="4" applyNumberFormat="1" applyFont="1" applyBorder="1" applyAlignment="1">
      <alignment horizontal="center" vertical="center"/>
    </xf>
    <xf numFmtId="165" fontId="2" fillId="0" borderId="83" xfId="1" applyNumberFormat="1" applyFont="1" applyBorder="1" applyAlignment="1">
      <alignment horizontal="center" vertical="top"/>
    </xf>
    <xf numFmtId="165" fontId="2" fillId="0" borderId="84" xfId="1" applyNumberFormat="1" applyFont="1" applyBorder="1" applyAlignment="1">
      <alignment vertical="top"/>
    </xf>
    <xf numFmtId="165" fontId="2" fillId="0" borderId="47" xfId="1" applyNumberFormat="1" applyFont="1" applyBorder="1" applyAlignment="1">
      <alignment vertical="top" shrinkToFit="1"/>
    </xf>
    <xf numFmtId="165" fontId="2" fillId="0" borderId="83" xfId="1" applyNumberFormat="1" applyFont="1" applyBorder="1" applyAlignment="1">
      <alignment horizontal="center" vertical="top" shrinkToFit="1"/>
    </xf>
    <xf numFmtId="165" fontId="2" fillId="0" borderId="85" xfId="1" applyNumberFormat="1" applyFont="1" applyBorder="1" applyAlignment="1">
      <alignment vertical="top" shrinkToFit="1"/>
    </xf>
    <xf numFmtId="165" fontId="2" fillId="0" borderId="84" xfId="1" applyNumberFormat="1" applyFont="1" applyBorder="1" applyAlignment="1">
      <alignment vertical="top" shrinkToFit="1"/>
    </xf>
    <xf numFmtId="165" fontId="3" fillId="0" borderId="86" xfId="1" applyNumberFormat="1" applyFont="1" applyBorder="1" applyAlignment="1">
      <alignment vertical="top"/>
    </xf>
    <xf numFmtId="165" fontId="3" fillId="0" borderId="87" xfId="1" applyNumberFormat="1" applyFont="1" applyBorder="1" applyAlignment="1">
      <alignment vertical="top"/>
    </xf>
    <xf numFmtId="165" fontId="3" fillId="0" borderId="88" xfId="1" applyNumberFormat="1" applyFont="1" applyBorder="1" applyAlignment="1">
      <alignment vertical="top"/>
    </xf>
    <xf numFmtId="165" fontId="3" fillId="0" borderId="89" xfId="1" applyNumberFormat="1" applyFont="1" applyBorder="1" applyAlignment="1">
      <alignment vertical="top"/>
    </xf>
    <xf numFmtId="164" fontId="3" fillId="0" borderId="88" xfId="1" applyNumberFormat="1" applyFont="1" applyBorder="1" applyAlignment="1">
      <alignment horizontal="center" vertical="top"/>
    </xf>
    <xf numFmtId="165" fontId="3" fillId="0" borderId="90" xfId="1" applyNumberFormat="1" applyFont="1" applyBorder="1" applyAlignment="1">
      <alignment vertical="top"/>
    </xf>
    <xf numFmtId="0" fontId="3" fillId="0" borderId="89" xfId="1" applyNumberFormat="1" applyFont="1" applyBorder="1" applyAlignment="1">
      <alignment vertical="top"/>
    </xf>
    <xf numFmtId="165" fontId="2" fillId="0" borderId="0" xfId="1" applyNumberFormat="1" applyFont="1" applyAlignment="1">
      <alignment vertical="top"/>
    </xf>
    <xf numFmtId="167" fontId="3" fillId="0" borderId="48" xfId="1" applyNumberFormat="1" applyFont="1" applyBorder="1" applyAlignment="1">
      <alignment vertical="top" shrinkToFit="1"/>
    </xf>
    <xf numFmtId="167" fontId="3" fillId="0" borderId="49" xfId="1" applyNumberFormat="1" applyFont="1" applyBorder="1" applyAlignment="1">
      <alignment vertical="top" shrinkToFit="1"/>
    </xf>
    <xf numFmtId="167" fontId="2" fillId="0" borderId="49" xfId="1" applyNumberFormat="1" applyFont="1" applyBorder="1" applyAlignment="1">
      <alignment vertical="top" shrinkToFit="1"/>
    </xf>
    <xf numFmtId="167" fontId="3" fillId="3" borderId="49" xfId="1" applyNumberFormat="1" applyFont="1" applyFill="1" applyBorder="1" applyAlignment="1">
      <alignment vertical="top" shrinkToFit="1"/>
    </xf>
    <xf numFmtId="167" fontId="3" fillId="4" borderId="49" xfId="1" applyNumberFormat="1" applyFont="1" applyFill="1" applyBorder="1" applyAlignment="1">
      <alignment vertical="top" shrinkToFit="1"/>
    </xf>
    <xf numFmtId="167" fontId="3" fillId="0" borderId="50" xfId="1" applyNumberFormat="1" applyFont="1" applyBorder="1" applyAlignment="1">
      <alignment vertical="top" shrinkToFit="1"/>
    </xf>
    <xf numFmtId="165" fontId="2" fillId="0" borderId="0" xfId="1" applyNumberFormat="1" applyFont="1" applyAlignment="1">
      <alignment vertical="top" shrinkToFit="1"/>
    </xf>
    <xf numFmtId="165" fontId="2" fillId="0" borderId="28" xfId="1" applyNumberFormat="1" applyFont="1" applyBorder="1" applyAlignment="1">
      <alignment horizontal="center" vertical="top" shrinkToFit="1"/>
    </xf>
    <xf numFmtId="165" fontId="2" fillId="0" borderId="29" xfId="1" applyNumberFormat="1" applyFont="1" applyBorder="1" applyAlignment="1">
      <alignment vertical="top" shrinkToFit="1"/>
    </xf>
    <xf numFmtId="165" fontId="3" fillId="0" borderId="29" xfId="1" applyNumberFormat="1" applyFont="1" applyBorder="1" applyAlignment="1">
      <alignment vertical="top" shrinkToFit="1"/>
    </xf>
    <xf numFmtId="165" fontId="3" fillId="0" borderId="29" xfId="1" applyNumberFormat="1" applyFont="1" applyBorder="1" applyAlignment="1">
      <alignment horizontal="center" vertical="top" shrinkToFit="1"/>
    </xf>
    <xf numFmtId="165" fontId="3" fillId="0" borderId="30" xfId="1" applyNumberFormat="1" applyFont="1" applyBorder="1" applyAlignment="1">
      <alignment vertical="top" shrinkToFit="1"/>
    </xf>
    <xf numFmtId="0" fontId="2" fillId="0" borderId="91" xfId="0" applyFont="1" applyBorder="1"/>
    <xf numFmtId="3" fontId="3" fillId="0" borderId="92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6" xfId="0" applyFont="1" applyBorder="1"/>
    <xf numFmtId="164" fontId="2" fillId="0" borderId="1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7" fontId="2" fillId="0" borderId="48" xfId="1" applyNumberFormat="1" applyFont="1" applyBorder="1" applyAlignment="1">
      <alignment horizontal="center" vertical="center"/>
    </xf>
    <xf numFmtId="167" fontId="2" fillId="0" borderId="49" xfId="1" applyNumberFormat="1" applyFont="1" applyBorder="1" applyAlignment="1">
      <alignment horizontal="center" vertical="center"/>
    </xf>
    <xf numFmtId="167" fontId="3" fillId="0" borderId="49" xfId="1" applyNumberFormat="1" applyFont="1" applyBorder="1" applyAlignment="1">
      <alignment horizontal="center" vertical="center"/>
    </xf>
    <xf numFmtId="167" fontId="2" fillId="3" borderId="49" xfId="1" applyNumberFormat="1" applyFont="1" applyFill="1" applyBorder="1" applyAlignment="1">
      <alignment horizontal="center" vertical="center"/>
    </xf>
    <xf numFmtId="167" fontId="2" fillId="4" borderId="49" xfId="1" applyNumberFormat="1" applyFont="1" applyFill="1" applyBorder="1" applyAlignment="1">
      <alignment horizontal="center" vertical="center"/>
    </xf>
    <xf numFmtId="167" fontId="2" fillId="0" borderId="50" xfId="1" applyNumberFormat="1" applyFont="1" applyBorder="1" applyAlignment="1">
      <alignment horizontal="center" vertical="center"/>
    </xf>
    <xf numFmtId="43" fontId="2" fillId="0" borderId="0" xfId="1" applyFont="1" applyAlignment="1">
      <alignment horizontal="center"/>
    </xf>
    <xf numFmtId="168" fontId="2" fillId="0" borderId="0" xfId="1" applyNumberFormat="1" applyFont="1"/>
    <xf numFmtId="0" fontId="2" fillId="0" borderId="93" xfId="0" applyFont="1" applyBorder="1"/>
    <xf numFmtId="0" fontId="3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2" fillId="0" borderId="22" xfId="1" applyNumberFormat="1" applyFont="1" applyBorder="1"/>
    <xf numFmtId="165" fontId="2" fillId="0" borderId="0" xfId="1" applyNumberFormat="1" applyFont="1" applyAlignment="1">
      <alignment horizontal="left"/>
    </xf>
    <xf numFmtId="165" fontId="2" fillId="0" borderId="0" xfId="0" applyNumberFormat="1" applyFont="1"/>
    <xf numFmtId="169" fontId="2" fillId="0" borderId="0" xfId="1" applyNumberFormat="1" applyFont="1"/>
    <xf numFmtId="169" fontId="2" fillId="0" borderId="0" xfId="0" applyNumberFormat="1" applyFont="1"/>
    <xf numFmtId="165" fontId="2" fillId="0" borderId="22" xfId="1" applyNumberFormat="1" applyFont="1" applyBorder="1" applyAlignment="1">
      <alignment horizontal="center" vertical="center"/>
    </xf>
    <xf numFmtId="0" fontId="2" fillId="0" borderId="94" xfId="0" applyFont="1" applyBorder="1"/>
    <xf numFmtId="0" fontId="3" fillId="0" borderId="95" xfId="0" applyFont="1" applyBorder="1" applyAlignment="1">
      <alignment horizontal="left"/>
    </xf>
    <xf numFmtId="0" fontId="2" fillId="0" borderId="2" xfId="0" applyFont="1" applyBorder="1"/>
    <xf numFmtId="164" fontId="2" fillId="0" borderId="2" xfId="0" applyNumberFormat="1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167" fontId="2" fillId="0" borderId="96" xfId="1" applyNumberFormat="1" applyFont="1" applyBorder="1" applyAlignment="1">
      <alignment horizontal="center" vertical="center"/>
    </xf>
    <xf numFmtId="167" fontId="2" fillId="0" borderId="97" xfId="1" applyNumberFormat="1" applyFont="1" applyBorder="1" applyAlignment="1">
      <alignment horizontal="center" vertical="center"/>
    </xf>
    <xf numFmtId="167" fontId="3" fillId="0" borderId="97" xfId="1" applyNumberFormat="1" applyFont="1" applyBorder="1" applyAlignment="1">
      <alignment horizontal="center" vertical="center"/>
    </xf>
    <xf numFmtId="167" fontId="2" fillId="3" borderId="97" xfId="1" applyNumberFormat="1" applyFont="1" applyFill="1" applyBorder="1" applyAlignment="1">
      <alignment horizontal="center" vertical="center"/>
    </xf>
    <xf numFmtId="167" fontId="2" fillId="4" borderId="97" xfId="1" applyNumberFormat="1" applyFont="1" applyFill="1" applyBorder="1" applyAlignment="1">
      <alignment horizontal="center" vertical="center"/>
    </xf>
    <xf numFmtId="167" fontId="2" fillId="0" borderId="98" xfId="1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2" fillId="0" borderId="99" xfId="0" applyFont="1" applyBorder="1"/>
    <xf numFmtId="0" fontId="3" fillId="0" borderId="57" xfId="0" applyFont="1" applyBorder="1" applyAlignment="1">
      <alignment horizontal="left"/>
    </xf>
    <xf numFmtId="0" fontId="2" fillId="0" borderId="56" xfId="0" applyFont="1" applyBorder="1"/>
    <xf numFmtId="164" fontId="2" fillId="0" borderId="56" xfId="0" applyNumberFormat="1" applyFont="1" applyBorder="1" applyAlignment="1">
      <alignment horizontal="center"/>
    </xf>
    <xf numFmtId="0" fontId="2" fillId="0" borderId="58" xfId="0" applyFont="1" applyBorder="1"/>
    <xf numFmtId="167" fontId="2" fillId="0" borderId="54" xfId="1" applyNumberFormat="1" applyFont="1" applyBorder="1" applyAlignment="1">
      <alignment horizontal="center" vertical="center"/>
    </xf>
    <xf numFmtId="167" fontId="2" fillId="0" borderId="66" xfId="1" applyNumberFormat="1" applyFont="1" applyBorder="1" applyAlignment="1">
      <alignment horizontal="center" vertical="center"/>
    </xf>
    <xf numFmtId="167" fontId="3" fillId="0" borderId="66" xfId="1" applyNumberFormat="1" applyFont="1" applyBorder="1" applyAlignment="1">
      <alignment horizontal="center" vertical="center"/>
    </xf>
    <xf numFmtId="167" fontId="2" fillId="3" borderId="66" xfId="1" applyNumberFormat="1" applyFont="1" applyFill="1" applyBorder="1" applyAlignment="1">
      <alignment horizontal="center" vertical="center"/>
    </xf>
    <xf numFmtId="167" fontId="2" fillId="4" borderId="66" xfId="1" applyNumberFormat="1" applyFont="1" applyFill="1" applyBorder="1" applyAlignment="1">
      <alignment horizontal="center" vertical="center"/>
    </xf>
    <xf numFmtId="167" fontId="2" fillId="0" borderId="72" xfId="1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165" fontId="2" fillId="0" borderId="22" xfId="0" applyNumberFormat="1" applyFont="1" applyBorder="1"/>
    <xf numFmtId="0" fontId="3" fillId="0" borderId="99" xfId="0" applyFont="1" applyBorder="1"/>
    <xf numFmtId="0" fontId="3" fillId="0" borderId="57" xfId="0" applyFont="1" applyBorder="1"/>
    <xf numFmtId="0" fontId="3" fillId="0" borderId="56" xfId="0" applyFont="1" applyBorder="1"/>
    <xf numFmtId="164" fontId="3" fillId="0" borderId="56" xfId="0" applyNumberFormat="1" applyFont="1" applyBorder="1" applyAlignment="1">
      <alignment horizontal="center"/>
    </xf>
    <xf numFmtId="0" fontId="3" fillId="0" borderId="58" xfId="0" applyFont="1" applyBorder="1" applyAlignment="1">
      <alignment horizontal="right"/>
    </xf>
    <xf numFmtId="0" fontId="3" fillId="0" borderId="91" xfId="0" applyFont="1" applyBorder="1"/>
    <xf numFmtId="0" fontId="3" fillId="0" borderId="92" xfId="0" applyFont="1" applyBorder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167" fontId="2" fillId="0" borderId="76" xfId="1" applyNumberFormat="1" applyFont="1" applyBorder="1" applyAlignment="1">
      <alignment horizontal="center" vertical="center"/>
    </xf>
    <xf numFmtId="167" fontId="2" fillId="0" borderId="100" xfId="1" applyNumberFormat="1" applyFont="1" applyBorder="1" applyAlignment="1">
      <alignment horizontal="center" vertical="center"/>
    </xf>
    <xf numFmtId="167" fontId="2" fillId="0" borderId="101" xfId="1" applyNumberFormat="1" applyFont="1" applyBorder="1" applyAlignment="1">
      <alignment horizontal="center" vertical="center"/>
    </xf>
    <xf numFmtId="167" fontId="3" fillId="0" borderId="100" xfId="1" applyNumberFormat="1" applyFont="1" applyBorder="1" applyAlignment="1">
      <alignment horizontal="center" vertical="center"/>
    </xf>
    <xf numFmtId="167" fontId="2" fillId="3" borderId="100" xfId="1" applyNumberFormat="1" applyFont="1" applyFill="1" applyBorder="1" applyAlignment="1">
      <alignment horizontal="center" vertical="center"/>
    </xf>
    <xf numFmtId="167" fontId="2" fillId="4" borderId="101" xfId="1" applyNumberFormat="1" applyFont="1" applyFill="1" applyBorder="1" applyAlignment="1">
      <alignment horizontal="center" vertical="center"/>
    </xf>
    <xf numFmtId="167" fontId="2" fillId="4" borderId="100" xfId="1" applyNumberFormat="1" applyFont="1" applyFill="1" applyBorder="1" applyAlignment="1">
      <alignment horizontal="center" vertical="center"/>
    </xf>
    <xf numFmtId="167" fontId="2" fillId="0" borderId="10" xfId="1" applyNumberFormat="1" applyFont="1" applyBorder="1" applyAlignment="1">
      <alignment horizontal="center" vertical="center"/>
    </xf>
    <xf numFmtId="0" fontId="3" fillId="0" borderId="93" xfId="0" applyFont="1" applyBorder="1"/>
    <xf numFmtId="0" fontId="3" fillId="0" borderId="0" xfId="0" applyFont="1"/>
    <xf numFmtId="0" fontId="3" fillId="0" borderId="16" xfId="0" applyFont="1" applyBorder="1"/>
    <xf numFmtId="164" fontId="3" fillId="0" borderId="16" xfId="0" applyNumberFormat="1" applyFont="1" applyBorder="1" applyAlignment="1">
      <alignment horizontal="center"/>
    </xf>
    <xf numFmtId="167" fontId="2" fillId="0" borderId="68" xfId="1" applyNumberFormat="1" applyFont="1" applyBorder="1" applyAlignment="1">
      <alignment horizontal="center" vertical="center"/>
    </xf>
    <xf numFmtId="167" fontId="3" fillId="0" borderId="50" xfId="1" applyNumberFormat="1" applyFont="1" applyBorder="1" applyAlignment="1">
      <alignment horizontal="center" vertical="center"/>
    </xf>
    <xf numFmtId="167" fontId="2" fillId="3" borderId="50" xfId="1" applyNumberFormat="1" applyFont="1" applyFill="1" applyBorder="1" applyAlignment="1">
      <alignment horizontal="center" vertical="center"/>
    </xf>
    <xf numFmtId="167" fontId="2" fillId="4" borderId="50" xfId="1" applyNumberFormat="1" applyFont="1" applyFill="1" applyBorder="1" applyAlignment="1">
      <alignment horizontal="center" vertical="center"/>
    </xf>
    <xf numFmtId="167" fontId="2" fillId="0" borderId="69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right"/>
    </xf>
    <xf numFmtId="9" fontId="2" fillId="0" borderId="68" xfId="2" applyFont="1" applyBorder="1" applyAlignment="1">
      <alignment horizontal="center" vertical="center"/>
    </xf>
    <xf numFmtId="9" fontId="2" fillId="0" borderId="50" xfId="2" applyFont="1" applyBorder="1" applyAlignment="1">
      <alignment horizontal="center" vertical="center"/>
    </xf>
    <xf numFmtId="9" fontId="2" fillId="0" borderId="49" xfId="2" applyFont="1" applyBorder="1" applyAlignment="1">
      <alignment horizontal="center" vertical="center"/>
    </xf>
    <xf numFmtId="9" fontId="3" fillId="0" borderId="50" xfId="2" applyFont="1" applyBorder="1" applyAlignment="1">
      <alignment horizontal="center" vertical="center"/>
    </xf>
    <xf numFmtId="9" fontId="2" fillId="3" borderId="50" xfId="2" applyFont="1" applyFill="1" applyBorder="1" applyAlignment="1">
      <alignment horizontal="center" vertical="center"/>
    </xf>
    <xf numFmtId="9" fontId="2" fillId="4" borderId="49" xfId="2" applyFont="1" applyFill="1" applyBorder="1" applyAlignment="1">
      <alignment horizontal="center" vertical="center"/>
    </xf>
    <xf numFmtId="9" fontId="2" fillId="4" borderId="50" xfId="2" applyFont="1" applyFill="1" applyBorder="1" applyAlignment="1">
      <alignment horizontal="center" vertical="center"/>
    </xf>
    <xf numFmtId="0" fontId="3" fillId="0" borderId="94" xfId="0" applyFont="1" applyBorder="1"/>
    <xf numFmtId="0" fontId="3" fillId="0" borderId="95" xfId="0" applyFont="1" applyBorder="1"/>
    <xf numFmtId="0" fontId="3" fillId="0" borderId="2" xfId="0" applyFont="1" applyBorder="1"/>
    <xf numFmtId="164" fontId="3" fillId="0" borderId="2" xfId="0" applyNumberFormat="1" applyFont="1" applyBorder="1" applyAlignment="1">
      <alignment horizontal="center"/>
    </xf>
    <xf numFmtId="0" fontId="3" fillId="0" borderId="74" xfId="0" applyFont="1" applyBorder="1" applyAlignment="1">
      <alignment horizontal="right"/>
    </xf>
    <xf numFmtId="9" fontId="2" fillId="0" borderId="59" xfId="2" applyFont="1" applyBorder="1" applyAlignment="1">
      <alignment horizontal="center" vertical="center"/>
    </xf>
    <xf numFmtId="9" fontId="2" fillId="0" borderId="102" xfId="2" applyFont="1" applyBorder="1" applyAlignment="1">
      <alignment horizontal="center" vertical="center"/>
    </xf>
    <xf numFmtId="9" fontId="2" fillId="0" borderId="60" xfId="2" applyFont="1" applyBorder="1" applyAlignment="1">
      <alignment horizontal="center" vertical="center"/>
    </xf>
    <xf numFmtId="9" fontId="3" fillId="0" borderId="102" xfId="2" applyFont="1" applyBorder="1" applyAlignment="1">
      <alignment horizontal="center" vertical="center"/>
    </xf>
    <xf numFmtId="9" fontId="2" fillId="3" borderId="102" xfId="2" applyFont="1" applyFill="1" applyBorder="1" applyAlignment="1">
      <alignment horizontal="center" vertical="center"/>
    </xf>
    <xf numFmtId="9" fontId="2" fillId="4" borderId="60" xfId="2" applyFont="1" applyFill="1" applyBorder="1" applyAlignment="1">
      <alignment horizontal="center" vertical="center"/>
    </xf>
    <xf numFmtId="9" fontId="2" fillId="4" borderId="102" xfId="2" applyFont="1" applyFill="1" applyBorder="1" applyAlignment="1">
      <alignment horizontal="center" vertical="center"/>
    </xf>
    <xf numFmtId="167" fontId="2" fillId="0" borderId="60" xfId="1" applyNumberFormat="1" applyFont="1" applyBorder="1" applyAlignment="1">
      <alignment horizontal="center" vertical="center"/>
    </xf>
    <xf numFmtId="167" fontId="2" fillId="0" borderId="61" xfId="1" applyNumberFormat="1" applyFont="1" applyBorder="1" applyAlignment="1">
      <alignment horizontal="center" vertical="center"/>
    </xf>
    <xf numFmtId="0" fontId="2" fillId="0" borderId="103" xfId="0" applyFont="1" applyBorder="1"/>
    <xf numFmtId="0" fontId="2" fillId="0" borderId="104" xfId="0" applyFont="1" applyBorder="1"/>
    <xf numFmtId="164" fontId="2" fillId="0" borderId="104" xfId="0" applyNumberFormat="1" applyFont="1" applyBorder="1" applyAlignment="1">
      <alignment horizontal="center"/>
    </xf>
    <xf numFmtId="0" fontId="3" fillId="0" borderId="105" xfId="0" applyFont="1" applyBorder="1" applyAlignment="1">
      <alignment horizontal="right"/>
    </xf>
    <xf numFmtId="165" fontId="2" fillId="0" borderId="103" xfId="1" applyNumberFormat="1" applyFont="1" applyBorder="1" applyAlignment="1">
      <alignment horizontal="center" vertical="center"/>
    </xf>
    <xf numFmtId="165" fontId="2" fillId="0" borderId="105" xfId="1" applyNumberFormat="1" applyFont="1" applyBorder="1" applyAlignment="1">
      <alignment horizontal="center" vertical="center"/>
    </xf>
    <xf numFmtId="165" fontId="2" fillId="0" borderId="104" xfId="1" applyNumberFormat="1" applyFont="1" applyBorder="1" applyAlignment="1">
      <alignment horizontal="center" vertical="center"/>
    </xf>
    <xf numFmtId="165" fontId="2" fillId="0" borderId="106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" fillId="0" borderId="107" xfId="0" applyFont="1" applyBorder="1"/>
    <xf numFmtId="0" fontId="2" fillId="0" borderId="108" xfId="0" applyFont="1" applyBorder="1"/>
    <xf numFmtId="164" fontId="2" fillId="0" borderId="108" xfId="0" applyNumberFormat="1" applyFont="1" applyBorder="1" applyAlignment="1">
      <alignment horizontal="center"/>
    </xf>
    <xf numFmtId="0" fontId="3" fillId="0" borderId="109" xfId="0" applyFont="1" applyBorder="1" applyAlignment="1">
      <alignment horizontal="right"/>
    </xf>
    <xf numFmtId="165" fontId="2" fillId="0" borderId="107" xfId="1" applyNumberFormat="1" applyFont="1" applyBorder="1" applyAlignment="1">
      <alignment horizontal="center" vertical="center"/>
    </xf>
    <xf numFmtId="165" fontId="2" fillId="0" borderId="109" xfId="1" applyNumberFormat="1" applyFont="1" applyBorder="1" applyAlignment="1">
      <alignment horizontal="center" vertical="center"/>
    </xf>
    <xf numFmtId="165" fontId="2" fillId="0" borderId="108" xfId="1" applyNumberFormat="1" applyFont="1" applyBorder="1" applyAlignment="1">
      <alignment horizontal="center" vertical="center"/>
    </xf>
    <xf numFmtId="165" fontId="2" fillId="0" borderId="110" xfId="1" applyNumberFormat="1" applyFont="1" applyBorder="1" applyAlignment="1">
      <alignment horizontal="center" vertical="center"/>
    </xf>
    <xf numFmtId="0" fontId="2" fillId="0" borderId="111" xfId="0" applyFont="1" applyBorder="1"/>
    <xf numFmtId="0" fontId="2" fillId="0" borderId="112" xfId="0" applyFont="1" applyBorder="1"/>
    <xf numFmtId="164" fontId="2" fillId="0" borderId="112" xfId="0" applyNumberFormat="1" applyFont="1" applyBorder="1" applyAlignment="1">
      <alignment horizontal="center"/>
    </xf>
    <xf numFmtId="0" fontId="3" fillId="0" borderId="113" xfId="0" applyFont="1" applyBorder="1" applyAlignment="1">
      <alignment horizontal="right"/>
    </xf>
    <xf numFmtId="10" fontId="2" fillId="0" borderId="111" xfId="2" applyNumberFormat="1" applyFont="1" applyBorder="1" applyAlignment="1">
      <alignment horizontal="center" vertical="center"/>
    </xf>
    <xf numFmtId="10" fontId="2" fillId="0" borderId="113" xfId="2" applyNumberFormat="1" applyFont="1" applyBorder="1" applyAlignment="1">
      <alignment horizontal="center" vertical="center"/>
    </xf>
    <xf numFmtId="10" fontId="2" fillId="0" borderId="112" xfId="2" applyNumberFormat="1" applyFont="1" applyBorder="1" applyAlignment="1">
      <alignment horizontal="center" vertical="center"/>
    </xf>
    <xf numFmtId="10" fontId="2" fillId="0" borderId="114" xfId="2" applyNumberFormat="1" applyFont="1" applyBorder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0" fontId="2" fillId="0" borderId="104" xfId="0" applyFont="1" applyBorder="1" applyAlignment="1">
      <alignment horizontal="left"/>
    </xf>
    <xf numFmtId="0" fontId="2" fillId="0" borderId="105" xfId="0" applyFont="1" applyBorder="1"/>
    <xf numFmtId="0" fontId="2" fillId="0" borderId="108" xfId="0" applyFont="1" applyBorder="1" applyAlignment="1">
      <alignment horizontal="left"/>
    </xf>
    <xf numFmtId="0" fontId="2" fillId="0" borderId="109" xfId="0" applyFont="1" applyBorder="1"/>
    <xf numFmtId="0" fontId="2" fillId="0" borderId="113" xfId="0" applyFont="1" applyBorder="1"/>
    <xf numFmtId="165" fontId="3" fillId="0" borderId="0" xfId="0" applyNumberFormat="1" applyFont="1"/>
  </cellXfs>
  <cellStyles count="6">
    <cellStyle name="Comma" xfId="1" builtinId="3"/>
    <cellStyle name="Normal" xfId="0" builtinId="0"/>
    <cellStyle name="Normal_CEng Award Final_PH prog_15.08.07" xfId="5" xr:uid="{5F5CAE49-0BCD-4F04-9099-5AE7038D9430}"/>
    <cellStyle name="Normal_Copy of Copy of DT-487 - Preliminaries- BUDGET TO BUILD revision 2 - 5th NOV06 (5)" xfId="4" xr:uid="{8D713410-AF7C-4FC6-8131-B8FCF5CD6A8D}"/>
    <cellStyle name="Normal_VE Split of Trades (temp)" xfId="3" xr:uid="{E459B109-393E-43EC-A4AC-D1088424206F}"/>
    <cellStyle name="Percent" xfId="2" builtinId="5"/>
  </cellStyles>
  <dxfs count="10"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42"/>
        </patternFill>
      </fill>
    </dxf>
    <dxf>
      <fill>
        <patternFill>
          <bgColor theme="3" tint="0.59996337778862885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A4DD-3F3B-4132-9FB6-21E772D19EA8}">
  <sheetPr>
    <pageSetUpPr fitToPage="1"/>
  </sheetPr>
  <dimension ref="A1:DC227"/>
  <sheetViews>
    <sheetView tabSelected="1" view="pageBreakPreview" zoomScaleNormal="100" zoomScaleSheetLayoutView="100" workbookViewId="0">
      <pane xSplit="8" ySplit="8" topLeftCell="I90" activePane="bottomRight" state="frozen"/>
      <selection pane="topRight" activeCell="D206" sqref="D206"/>
      <selection pane="bottomLeft" activeCell="D206" sqref="D206"/>
      <selection pane="bottomRight" activeCell="BG194" sqref="BG10:BG194"/>
    </sheetView>
  </sheetViews>
  <sheetFormatPr defaultColWidth="9.125" defaultRowHeight="10.199999999999999" outlineLevelRow="1" outlineLevelCol="1"/>
  <cols>
    <col min="1" max="1" width="1.625" style="1" customWidth="1"/>
    <col min="2" max="2" width="7.125" style="1" customWidth="1"/>
    <col min="3" max="3" width="58" style="1" customWidth="1"/>
    <col min="4" max="4" width="31.375" style="1" customWidth="1"/>
    <col min="5" max="5" width="12.375" style="1" customWidth="1"/>
    <col min="6" max="6" width="9.625" style="348" customWidth="1"/>
    <col min="7" max="7" width="15" style="1" customWidth="1"/>
    <col min="8" max="8" width="10.25" style="1" bestFit="1" customWidth="1" outlineLevel="1"/>
    <col min="9" max="9" width="2.125" style="1" customWidth="1"/>
    <col min="10" max="17" width="7.625" style="1" customWidth="1"/>
    <col min="18" max="20" width="8.625" style="1" customWidth="1"/>
    <col min="21" max="22" width="9" style="1" customWidth="1"/>
    <col min="23" max="23" width="7.625" style="1" customWidth="1"/>
    <col min="24" max="24" width="10.875" style="1" customWidth="1"/>
    <col min="25" max="32" width="7.625" style="1" customWidth="1"/>
    <col min="33" max="33" width="7.625" style="385" customWidth="1"/>
    <col min="34" max="56" width="7.625" style="1" customWidth="1"/>
    <col min="57" max="57" width="0.75" style="1" customWidth="1"/>
    <col min="58" max="58" width="9.125" style="325" customWidth="1"/>
    <col min="59" max="59" width="11.625" style="148" customWidth="1"/>
    <col min="60" max="60" width="12.375" style="1" customWidth="1"/>
    <col min="61" max="61" width="9.125" style="325" customWidth="1"/>
    <col min="62" max="62" width="11.625" style="1" customWidth="1"/>
    <col min="63" max="66" width="12.375" style="1" customWidth="1"/>
    <col min="67" max="67" width="43.75" style="1" customWidth="1"/>
    <col min="68" max="68" width="28.25" style="1" customWidth="1"/>
    <col min="69" max="69" width="10.375" style="1" customWidth="1"/>
    <col min="70" max="70" width="5.25" style="1" customWidth="1"/>
    <col min="71" max="71" width="10.375" style="7" customWidth="1"/>
    <col min="72" max="72" width="10.125" style="1" bestFit="1" customWidth="1"/>
    <col min="73" max="77" width="9.125" style="1" customWidth="1"/>
    <col min="78" max="16384" width="9.125" style="1"/>
  </cols>
  <sheetData>
    <row r="1" spans="1:107" ht="10.8" thickBot="1"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5"/>
      <c r="BG1" s="6"/>
      <c r="BH1" s="2"/>
      <c r="BI1" s="5"/>
      <c r="BJ1" s="2"/>
      <c r="BK1" s="2"/>
      <c r="BL1" s="2"/>
      <c r="BM1" s="2"/>
      <c r="BN1" s="2"/>
    </row>
    <row r="2" spans="1:107" ht="17.399999999999999">
      <c r="A2" s="8"/>
      <c r="B2" s="9" t="s">
        <v>0</v>
      </c>
      <c r="C2" s="8"/>
      <c r="D2" s="10"/>
      <c r="E2" s="10"/>
      <c r="F2" s="11"/>
      <c r="G2" s="12" t="s">
        <v>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5"/>
      <c r="BG2" s="6"/>
      <c r="BH2" s="8"/>
      <c r="BI2" s="5"/>
      <c r="BJ2" s="8"/>
      <c r="BK2" s="8"/>
      <c r="BL2" s="8"/>
      <c r="BM2" s="8"/>
      <c r="BN2" s="8"/>
    </row>
    <row r="3" spans="1:107" ht="18" thickBot="1">
      <c r="A3" s="8"/>
      <c r="B3" s="9" t="s">
        <v>2</v>
      </c>
      <c r="C3" s="8"/>
      <c r="D3" s="10"/>
      <c r="E3" s="10"/>
      <c r="F3" s="11"/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5"/>
      <c r="BG3" s="6"/>
      <c r="BH3" s="14"/>
      <c r="BI3" s="5"/>
      <c r="BJ3" s="8"/>
      <c r="BK3" s="8"/>
      <c r="BL3" s="8"/>
      <c r="BM3" s="8"/>
      <c r="BN3" s="8"/>
    </row>
    <row r="4" spans="1:107" ht="17.399999999999999">
      <c r="A4" s="8"/>
      <c r="B4" s="9" t="s">
        <v>3</v>
      </c>
      <c r="C4" s="8"/>
      <c r="D4" s="8"/>
      <c r="E4" s="8"/>
      <c r="F4" s="1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10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5"/>
      <c r="BG4" s="6"/>
      <c r="BH4" s="8"/>
      <c r="BI4" s="5"/>
      <c r="BJ4" s="8"/>
      <c r="BK4" s="8"/>
      <c r="BL4" s="8"/>
      <c r="BM4" s="8"/>
      <c r="BN4" s="8"/>
    </row>
    <row r="5" spans="1:107" ht="10.8" thickBot="1">
      <c r="A5" s="8"/>
      <c r="B5" s="8"/>
      <c r="C5" s="8"/>
      <c r="D5" s="8"/>
      <c r="E5" s="8"/>
      <c r="F5" s="15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10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5"/>
      <c r="BG5" s="6"/>
      <c r="BH5" s="8"/>
      <c r="BI5" s="5"/>
      <c r="BJ5" s="8"/>
      <c r="BK5" s="8"/>
      <c r="BL5" s="8"/>
      <c r="BM5" s="8"/>
      <c r="BN5" s="8"/>
    </row>
    <row r="6" spans="1:107" ht="12" customHeight="1">
      <c r="B6" s="17" t="s">
        <v>4</v>
      </c>
      <c r="C6" s="18"/>
      <c r="D6" s="19"/>
      <c r="E6" s="19"/>
      <c r="F6" s="20"/>
      <c r="G6" s="21"/>
      <c r="H6" s="22" t="s">
        <v>5</v>
      </c>
      <c r="I6" s="2"/>
      <c r="J6" s="23">
        <v>42826</v>
      </c>
      <c r="K6" s="24">
        <v>42856</v>
      </c>
      <c r="L6" s="24">
        <v>42887</v>
      </c>
      <c r="M6" s="24">
        <v>42917</v>
      </c>
      <c r="N6" s="24">
        <v>42948</v>
      </c>
      <c r="O6" s="24">
        <v>42979</v>
      </c>
      <c r="P6" s="24">
        <v>43009</v>
      </c>
      <c r="Q6" s="24">
        <v>43040</v>
      </c>
      <c r="R6" s="24">
        <v>43070</v>
      </c>
      <c r="S6" s="24">
        <v>43101</v>
      </c>
      <c r="T6" s="24">
        <v>43132</v>
      </c>
      <c r="U6" s="24">
        <v>43160</v>
      </c>
      <c r="V6" s="24">
        <v>43191</v>
      </c>
      <c r="W6" s="24">
        <v>43221</v>
      </c>
      <c r="X6" s="24">
        <v>43252</v>
      </c>
      <c r="Y6" s="24">
        <v>43282</v>
      </c>
      <c r="Z6" s="24">
        <v>43313</v>
      </c>
      <c r="AA6" s="24">
        <v>43344</v>
      </c>
      <c r="AB6" s="24">
        <v>43374</v>
      </c>
      <c r="AC6" s="24">
        <v>43405</v>
      </c>
      <c r="AD6" s="24">
        <v>43435</v>
      </c>
      <c r="AE6" s="24">
        <v>43466</v>
      </c>
      <c r="AF6" s="24">
        <v>43497</v>
      </c>
      <c r="AG6" s="25">
        <v>43525</v>
      </c>
      <c r="AH6" s="24">
        <v>43556</v>
      </c>
      <c r="AI6" s="24">
        <v>43586</v>
      </c>
      <c r="AJ6" s="24">
        <v>43617</v>
      </c>
      <c r="AK6" s="24">
        <v>43647</v>
      </c>
      <c r="AL6" s="24">
        <v>43678</v>
      </c>
      <c r="AM6" s="26">
        <v>43709</v>
      </c>
      <c r="AN6" s="24">
        <v>43739</v>
      </c>
      <c r="AO6" s="24">
        <v>43770</v>
      </c>
      <c r="AP6" s="24">
        <v>43800</v>
      </c>
      <c r="AQ6" s="24">
        <v>43831</v>
      </c>
      <c r="AR6" s="27">
        <v>43862</v>
      </c>
      <c r="AS6" s="24">
        <v>43891</v>
      </c>
      <c r="AT6" s="24">
        <v>43922</v>
      </c>
      <c r="AU6" s="24">
        <v>43952</v>
      </c>
      <c r="AV6" s="24">
        <v>43983</v>
      </c>
      <c r="AW6" s="24">
        <v>44013</v>
      </c>
      <c r="AX6" s="24">
        <v>44044</v>
      </c>
      <c r="AY6" s="24">
        <v>44075</v>
      </c>
      <c r="AZ6" s="24">
        <v>44105</v>
      </c>
      <c r="BA6" s="24">
        <v>44136</v>
      </c>
      <c r="BB6" s="24">
        <v>44166</v>
      </c>
      <c r="BC6" s="24">
        <v>44197</v>
      </c>
      <c r="BD6" s="28">
        <v>44228</v>
      </c>
      <c r="BE6" s="2"/>
      <c r="BF6" s="29" t="s">
        <v>6</v>
      </c>
      <c r="BG6" s="30"/>
      <c r="BH6" s="31" t="s">
        <v>7</v>
      </c>
      <c r="BI6" s="32" t="s">
        <v>8</v>
      </c>
      <c r="BJ6" s="32"/>
      <c r="BK6" s="32"/>
      <c r="BL6" s="31" t="s">
        <v>9</v>
      </c>
      <c r="BM6" s="33" t="s">
        <v>10</v>
      </c>
      <c r="BN6" s="33" t="s">
        <v>11</v>
      </c>
      <c r="BT6" s="34"/>
      <c r="BU6" s="34"/>
      <c r="BV6" s="34"/>
    </row>
    <row r="7" spans="1:107" ht="10.8" thickBot="1">
      <c r="B7" s="35"/>
      <c r="C7" s="36" t="s">
        <v>12</v>
      </c>
      <c r="D7" s="37" t="s">
        <v>13</v>
      </c>
      <c r="E7" s="37" t="s">
        <v>14</v>
      </c>
      <c r="F7" s="38" t="s">
        <v>15</v>
      </c>
      <c r="G7" s="39"/>
      <c r="H7" s="40" t="s">
        <v>16</v>
      </c>
      <c r="I7" s="2"/>
      <c r="J7" s="41"/>
      <c r="K7" s="42"/>
      <c r="L7" s="42"/>
      <c r="M7" s="42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3"/>
      <c r="AJ7" s="43"/>
      <c r="AK7" s="43"/>
      <c r="AL7" s="43"/>
      <c r="AM7" s="45"/>
      <c r="AN7" s="43"/>
      <c r="AO7" s="43"/>
      <c r="AP7" s="43"/>
      <c r="AQ7" s="43"/>
      <c r="AR7" s="46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7"/>
      <c r="BE7" s="2"/>
      <c r="BF7" s="48"/>
      <c r="BG7" s="49"/>
      <c r="BH7" s="50"/>
      <c r="BI7" s="51"/>
      <c r="BJ7" s="51"/>
      <c r="BK7" s="51"/>
      <c r="BL7" s="50"/>
      <c r="BM7" s="52"/>
      <c r="BN7" s="52"/>
    </row>
    <row r="8" spans="1:107" ht="10.8" thickBot="1">
      <c r="B8" s="53"/>
      <c r="C8" s="54"/>
      <c r="D8" s="55"/>
      <c r="E8" s="55"/>
      <c r="F8" s="56"/>
      <c r="G8" s="57"/>
      <c r="H8" s="58" t="s">
        <v>17</v>
      </c>
      <c r="I8" s="2"/>
      <c r="J8" s="59" t="s">
        <v>18</v>
      </c>
      <c r="K8" s="60" t="s">
        <v>18</v>
      </c>
      <c r="L8" s="60" t="s">
        <v>18</v>
      </c>
      <c r="M8" s="60" t="s">
        <v>18</v>
      </c>
      <c r="N8" s="60" t="s">
        <v>18</v>
      </c>
      <c r="O8" s="60" t="s">
        <v>18</v>
      </c>
      <c r="P8" s="60" t="s">
        <v>18</v>
      </c>
      <c r="Q8" s="60" t="s">
        <v>18</v>
      </c>
      <c r="R8" s="60" t="s">
        <v>18</v>
      </c>
      <c r="S8" s="60" t="s">
        <v>18</v>
      </c>
      <c r="T8" s="60" t="s">
        <v>18</v>
      </c>
      <c r="U8" s="60" t="s">
        <v>18</v>
      </c>
      <c r="V8" s="60" t="s">
        <v>18</v>
      </c>
      <c r="W8" s="60" t="s">
        <v>18</v>
      </c>
      <c r="X8" s="60" t="s">
        <v>18</v>
      </c>
      <c r="Y8" s="60" t="s">
        <v>18</v>
      </c>
      <c r="Z8" s="60" t="s">
        <v>18</v>
      </c>
      <c r="AA8" s="60" t="s">
        <v>18</v>
      </c>
      <c r="AB8" s="60" t="s">
        <v>18</v>
      </c>
      <c r="AC8" s="60" t="s">
        <v>18</v>
      </c>
      <c r="AD8" s="60" t="s">
        <v>18</v>
      </c>
      <c r="AE8" s="60" t="s">
        <v>18</v>
      </c>
      <c r="AF8" s="60" t="s">
        <v>18</v>
      </c>
      <c r="AG8" s="61" t="s">
        <v>18</v>
      </c>
      <c r="AH8" s="60" t="s">
        <v>19</v>
      </c>
      <c r="AI8" s="60" t="s">
        <v>19</v>
      </c>
      <c r="AJ8" s="60" t="s">
        <v>19</v>
      </c>
      <c r="AK8" s="60" t="s">
        <v>19</v>
      </c>
      <c r="AL8" s="60" t="s">
        <v>19</v>
      </c>
      <c r="AM8" s="62" t="s">
        <v>19</v>
      </c>
      <c r="AN8" s="60" t="s">
        <v>19</v>
      </c>
      <c r="AO8" s="60" t="s">
        <v>19</v>
      </c>
      <c r="AP8" s="60" t="s">
        <v>19</v>
      </c>
      <c r="AQ8" s="60" t="s">
        <v>19</v>
      </c>
      <c r="AR8" s="63" t="s">
        <v>19</v>
      </c>
      <c r="AS8" s="60" t="s">
        <v>19</v>
      </c>
      <c r="AT8" s="60" t="s">
        <v>19</v>
      </c>
      <c r="AU8" s="60" t="s">
        <v>19</v>
      </c>
      <c r="AV8" s="60" t="s">
        <v>19</v>
      </c>
      <c r="AW8" s="60" t="s">
        <v>19</v>
      </c>
      <c r="AX8" s="60" t="s">
        <v>19</v>
      </c>
      <c r="AY8" s="60" t="s">
        <v>19</v>
      </c>
      <c r="AZ8" s="60" t="s">
        <v>19</v>
      </c>
      <c r="BA8" s="60" t="s">
        <v>19</v>
      </c>
      <c r="BB8" s="60" t="s">
        <v>19</v>
      </c>
      <c r="BC8" s="60" t="s">
        <v>19</v>
      </c>
      <c r="BD8" s="64" t="s">
        <v>19</v>
      </c>
      <c r="BE8" s="2"/>
      <c r="BF8" s="65" t="s">
        <v>20</v>
      </c>
      <c r="BG8" s="66" t="s">
        <v>21</v>
      </c>
      <c r="BH8" s="67"/>
      <c r="BI8" s="68" t="s">
        <v>20</v>
      </c>
      <c r="BJ8" s="69" t="s">
        <v>21</v>
      </c>
      <c r="BK8" s="69" t="s">
        <v>22</v>
      </c>
      <c r="BL8" s="67"/>
      <c r="BM8" s="70"/>
      <c r="BN8" s="70"/>
      <c r="BU8" s="34">
        <v>43221</v>
      </c>
      <c r="BV8" s="34">
        <v>43252</v>
      </c>
      <c r="BW8" s="34">
        <v>43282</v>
      </c>
      <c r="BX8" s="34">
        <v>43313</v>
      </c>
      <c r="BY8" s="34">
        <v>43344</v>
      </c>
      <c r="BZ8" s="34">
        <v>43374</v>
      </c>
      <c r="CA8" s="34">
        <v>43405</v>
      </c>
      <c r="CB8" s="34">
        <v>43435</v>
      </c>
      <c r="CC8" s="34">
        <v>43466</v>
      </c>
      <c r="CD8" s="34">
        <v>43497</v>
      </c>
      <c r="CE8" s="34">
        <v>43525</v>
      </c>
      <c r="CF8" s="34">
        <v>43556</v>
      </c>
      <c r="CG8" s="34">
        <v>43586</v>
      </c>
      <c r="CH8" s="34">
        <v>43617</v>
      </c>
      <c r="CI8" s="34">
        <v>43647</v>
      </c>
      <c r="CJ8" s="34">
        <v>43678</v>
      </c>
      <c r="CK8" s="34">
        <v>43709</v>
      </c>
      <c r="CL8" s="34">
        <v>43739</v>
      </c>
      <c r="CM8" s="34">
        <v>43770</v>
      </c>
      <c r="CN8" s="34">
        <v>43800</v>
      </c>
      <c r="CO8" s="34">
        <v>43831</v>
      </c>
      <c r="CP8" s="34">
        <v>43862</v>
      </c>
      <c r="CQ8" s="34">
        <v>43891</v>
      </c>
      <c r="CR8" s="34">
        <v>43922</v>
      </c>
      <c r="CS8" s="34">
        <v>43952</v>
      </c>
      <c r="CT8" s="34">
        <v>43983</v>
      </c>
      <c r="CU8" s="34">
        <v>44013</v>
      </c>
      <c r="CV8" s="34">
        <v>44044</v>
      </c>
      <c r="CW8" s="34">
        <v>44075</v>
      </c>
      <c r="CX8" s="34">
        <v>44105</v>
      </c>
      <c r="CY8" s="34">
        <v>44136</v>
      </c>
      <c r="CZ8" s="34">
        <v>44166</v>
      </c>
      <c r="DA8" s="34">
        <v>44197</v>
      </c>
      <c r="DB8" s="34">
        <v>44228</v>
      </c>
    </row>
    <row r="9" spans="1:107">
      <c r="B9" s="71"/>
      <c r="C9" s="72" t="s">
        <v>23</v>
      </c>
      <c r="D9" s="73"/>
      <c r="E9" s="73"/>
      <c r="F9" s="74"/>
      <c r="G9" s="75"/>
      <c r="H9" s="76"/>
      <c r="I9" s="77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80"/>
      <c r="AH9" s="79"/>
      <c r="AI9" s="79"/>
      <c r="AJ9" s="79"/>
      <c r="AK9" s="79"/>
      <c r="AL9" s="79"/>
      <c r="AM9" s="81"/>
      <c r="AN9" s="79"/>
      <c r="AO9" s="79"/>
      <c r="AP9" s="79"/>
      <c r="AQ9" s="79"/>
      <c r="AR9" s="82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83"/>
      <c r="BE9" s="77"/>
      <c r="BF9" s="84"/>
      <c r="BG9" s="85"/>
      <c r="BH9" s="86">
        <f>SUMIF($J$8:$BD$8,"Costed",J9:BD9)</f>
        <v>0</v>
      </c>
      <c r="BI9" s="87">
        <f>SUMIF($K$8:$BD$8,"F",K9:BD9)</f>
        <v>0</v>
      </c>
      <c r="BJ9" s="88"/>
      <c r="BK9" s="89"/>
      <c r="BL9" s="86"/>
      <c r="BM9" s="86"/>
      <c r="BN9" s="86"/>
    </row>
    <row r="10" spans="1:107" ht="10.8" thickBot="1">
      <c r="B10" s="90"/>
      <c r="C10" s="91"/>
      <c r="D10" s="92"/>
      <c r="E10" s="92"/>
      <c r="F10" s="93"/>
      <c r="G10" s="94"/>
      <c r="H10" s="95"/>
      <c r="I10" s="77"/>
      <c r="J10" s="96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8"/>
      <c r="AH10" s="97"/>
      <c r="AI10" s="97"/>
      <c r="AJ10" s="97"/>
      <c r="AK10" s="97"/>
      <c r="AL10" s="97"/>
      <c r="AM10" s="99"/>
      <c r="AN10" s="97"/>
      <c r="AO10" s="97"/>
      <c r="AP10" s="97"/>
      <c r="AQ10" s="97"/>
      <c r="AR10" s="100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101"/>
      <c r="BE10" s="77"/>
      <c r="BF10" s="102"/>
      <c r="BG10" s="103"/>
      <c r="BH10" s="104">
        <f>SUMIF($J$8:$BD$8,"Costed",J10:BD10)</f>
        <v>0</v>
      </c>
      <c r="BI10" s="105">
        <f>SUMIF($K$8:$BD$8,"F",K10:BD10)</f>
        <v>0</v>
      </c>
      <c r="BJ10" s="106"/>
      <c r="BK10" s="107"/>
      <c r="BL10" s="104">
        <f t="shared" ref="BL10:BL73" si="0">BH10+BK10</f>
        <v>0</v>
      </c>
      <c r="BM10" s="104">
        <v>0</v>
      </c>
      <c r="BN10" s="104"/>
    </row>
    <row r="11" spans="1:107" ht="10.8" thickBot="1">
      <c r="B11" s="108"/>
      <c r="C11" s="109" t="s">
        <v>24</v>
      </c>
      <c r="D11" s="110"/>
      <c r="E11" s="110"/>
      <c r="F11" s="111"/>
      <c r="G11" s="112"/>
      <c r="H11" s="113"/>
      <c r="I11" s="77"/>
      <c r="J11" s="96">
        <v>1</v>
      </c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8"/>
      <c r="AH11" s="97"/>
      <c r="AI11" s="97"/>
      <c r="AJ11" s="97"/>
      <c r="AK11" s="97"/>
      <c r="AL11" s="97"/>
      <c r="AM11" s="99"/>
      <c r="AN11" s="97"/>
      <c r="AO11" s="97"/>
      <c r="AP11" s="97"/>
      <c r="AQ11" s="97"/>
      <c r="AR11" s="100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101"/>
      <c r="BE11" s="77"/>
      <c r="BF11" s="102">
        <f t="shared" ref="BF11:BF74" si="1">SUMIF($J$8:$BD$8,"A",$J11:$BD11)</f>
        <v>1</v>
      </c>
      <c r="BG11" s="103"/>
      <c r="BH11" s="104">
        <f>BF11*BG11</f>
        <v>0</v>
      </c>
      <c r="BI11" s="105">
        <f>SUMIF($K$8:$BD$8,"F",K11:BD11)</f>
        <v>0</v>
      </c>
      <c r="BJ11" s="106"/>
      <c r="BK11" s="107"/>
      <c r="BL11" s="104">
        <f t="shared" si="0"/>
        <v>0</v>
      </c>
      <c r="BM11" s="104">
        <v>5774532.3099999968</v>
      </c>
      <c r="BN11" s="104"/>
    </row>
    <row r="12" spans="1:107" ht="10.8" thickBot="1">
      <c r="B12" s="90"/>
      <c r="C12" s="114"/>
      <c r="D12" s="115"/>
      <c r="E12" s="115"/>
      <c r="F12" s="116"/>
      <c r="G12" s="117"/>
      <c r="H12" s="118"/>
      <c r="I12" s="77"/>
      <c r="J12" s="96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8"/>
      <c r="AH12" s="97"/>
      <c r="AI12" s="97"/>
      <c r="AJ12" s="97"/>
      <c r="AK12" s="97"/>
      <c r="AL12" s="97"/>
      <c r="AM12" s="99"/>
      <c r="AN12" s="97"/>
      <c r="AO12" s="97"/>
      <c r="AP12" s="97"/>
      <c r="AQ12" s="97"/>
      <c r="AR12" s="100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101"/>
      <c r="BE12" s="77"/>
      <c r="BF12" s="102">
        <f t="shared" si="1"/>
        <v>0</v>
      </c>
      <c r="BG12" s="103"/>
      <c r="BH12" s="104">
        <f t="shared" ref="BH12:BH75" si="2">BF12*BG12</f>
        <v>0</v>
      </c>
      <c r="BI12" s="105"/>
      <c r="BJ12" s="106"/>
      <c r="BK12" s="107"/>
      <c r="BL12" s="104">
        <f t="shared" si="0"/>
        <v>0</v>
      </c>
      <c r="BM12" s="104">
        <v>0</v>
      </c>
      <c r="BN12" s="104"/>
    </row>
    <row r="13" spans="1:107" ht="10.8" thickBot="1">
      <c r="B13" s="108"/>
      <c r="C13" s="119" t="s">
        <v>25</v>
      </c>
      <c r="D13" s="110"/>
      <c r="E13" s="110"/>
      <c r="F13" s="111"/>
      <c r="G13" s="112"/>
      <c r="H13" s="113"/>
      <c r="I13" s="77"/>
      <c r="J13" s="96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97"/>
      <c r="AI13" s="97"/>
      <c r="AJ13" s="97"/>
      <c r="AK13" s="97"/>
      <c r="AL13" s="97"/>
      <c r="AM13" s="99"/>
      <c r="AN13" s="97"/>
      <c r="AO13" s="97"/>
      <c r="AP13" s="97"/>
      <c r="AQ13" s="97"/>
      <c r="AR13" s="100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101"/>
      <c r="BE13" s="77"/>
      <c r="BF13" s="102">
        <f t="shared" si="1"/>
        <v>0</v>
      </c>
      <c r="BG13" s="103"/>
      <c r="BH13" s="104">
        <f t="shared" si="2"/>
        <v>0</v>
      </c>
      <c r="BI13" s="105"/>
      <c r="BJ13" s="106"/>
      <c r="BK13" s="107"/>
      <c r="BL13" s="104">
        <f t="shared" si="0"/>
        <v>0</v>
      </c>
      <c r="BM13" s="104">
        <v>0</v>
      </c>
      <c r="BN13" s="104"/>
    </row>
    <row r="14" spans="1:107" ht="10.8" thickBot="1">
      <c r="B14" s="120" t="s">
        <v>26</v>
      </c>
      <c r="C14" s="121" t="s">
        <v>27</v>
      </c>
      <c r="D14" s="122" t="s">
        <v>28</v>
      </c>
      <c r="E14" s="123" t="s">
        <v>29</v>
      </c>
      <c r="F14" s="123">
        <v>43922</v>
      </c>
      <c r="G14" s="124"/>
      <c r="H14" s="125" t="s">
        <v>5</v>
      </c>
      <c r="I14" s="77"/>
      <c r="J14" s="96"/>
      <c r="K14" s="97">
        <v>0.2</v>
      </c>
      <c r="L14" s="97">
        <v>0.2</v>
      </c>
      <c r="M14" s="97">
        <v>0.2</v>
      </c>
      <c r="N14" s="97">
        <v>0.2</v>
      </c>
      <c r="O14" s="97">
        <v>0.2</v>
      </c>
      <c r="P14" s="97">
        <v>0.2</v>
      </c>
      <c r="Q14" s="97">
        <v>0.2</v>
      </c>
      <c r="R14" s="97">
        <v>0.2</v>
      </c>
      <c r="S14" s="97">
        <v>0.2</v>
      </c>
      <c r="T14" s="126">
        <v>0.2</v>
      </c>
      <c r="U14" s="126">
        <v>0.2</v>
      </c>
      <c r="V14" s="97">
        <v>0.2</v>
      </c>
      <c r="W14" s="97">
        <v>0.2</v>
      </c>
      <c r="X14" s="97">
        <v>0.2</v>
      </c>
      <c r="Y14" s="97">
        <v>0.2</v>
      </c>
      <c r="Z14" s="97">
        <v>0.2</v>
      </c>
      <c r="AA14" s="97">
        <v>0.2</v>
      </c>
      <c r="AB14" s="97">
        <v>0.2</v>
      </c>
      <c r="AC14" s="126">
        <v>0.2</v>
      </c>
      <c r="AD14" s="126">
        <v>0.2</v>
      </c>
      <c r="AE14" s="126">
        <v>0.2</v>
      </c>
      <c r="AF14" s="97">
        <v>0.2</v>
      </c>
      <c r="AG14" s="127">
        <v>0.2</v>
      </c>
      <c r="AH14" s="97">
        <v>0.2</v>
      </c>
      <c r="AI14" s="97">
        <v>0.2</v>
      </c>
      <c r="AJ14" s="97">
        <v>0.2</v>
      </c>
      <c r="AK14" s="97">
        <v>0.2</v>
      </c>
      <c r="AL14" s="97">
        <v>0.2</v>
      </c>
      <c r="AM14" s="99">
        <v>0.2</v>
      </c>
      <c r="AN14" s="97">
        <v>0.2</v>
      </c>
      <c r="AO14" s="97">
        <v>0.2</v>
      </c>
      <c r="AP14" s="97">
        <v>0.2</v>
      </c>
      <c r="AQ14" s="97">
        <v>0.2</v>
      </c>
      <c r="AR14" s="100">
        <v>0.2</v>
      </c>
      <c r="AS14" s="97">
        <v>0.2</v>
      </c>
      <c r="AT14" s="97">
        <v>0.2</v>
      </c>
      <c r="AU14" s="97"/>
      <c r="AV14" s="97"/>
      <c r="AW14" s="97"/>
      <c r="AX14" s="97"/>
      <c r="AY14" s="97"/>
      <c r="AZ14" s="97"/>
      <c r="BA14" s="97"/>
      <c r="BB14" s="97"/>
      <c r="BC14" s="97"/>
      <c r="BD14" s="101"/>
      <c r="BE14" s="77"/>
      <c r="BF14" s="102">
        <f t="shared" si="1"/>
        <v>4.6000000000000014</v>
      </c>
      <c r="BG14" s="103"/>
      <c r="BH14" s="104">
        <f t="shared" si="2"/>
        <v>0</v>
      </c>
      <c r="BI14" s="105">
        <f>SUMIF($K$8:$BD$8,"F",K14:BD14)</f>
        <v>2.6</v>
      </c>
      <c r="BJ14" s="106"/>
      <c r="BK14" s="107">
        <f t="shared" ref="BK14:BK69" si="3">BI14*BJ14</f>
        <v>0</v>
      </c>
      <c r="BL14" s="104">
        <f t="shared" si="0"/>
        <v>0</v>
      </c>
      <c r="BM14" s="104">
        <v>180117.60000000003</v>
      </c>
      <c r="BN14" s="104">
        <f t="shared" ref="BN14:BN77" si="4">BL14-BM14</f>
        <v>-180117.60000000003</v>
      </c>
      <c r="BO14" s="1" t="s">
        <v>27</v>
      </c>
      <c r="BP14" s="1" t="s">
        <v>28</v>
      </c>
      <c r="BQ14" s="1">
        <v>25016.333333333332</v>
      </c>
      <c r="BR14" s="1">
        <v>8.4000000000000021</v>
      </c>
      <c r="BS14" s="7">
        <v>210137.20000000004</v>
      </c>
      <c r="BU14" s="128">
        <f t="shared" ref="BU14:CJ69" si="5">V14*$BJ14</f>
        <v>0</v>
      </c>
      <c r="BV14" s="128">
        <f t="shared" si="5"/>
        <v>0</v>
      </c>
      <c r="BW14" s="128">
        <f t="shared" si="5"/>
        <v>0</v>
      </c>
      <c r="BX14" s="128">
        <f t="shared" si="5"/>
        <v>0</v>
      </c>
      <c r="BY14" s="128">
        <f t="shared" si="5"/>
        <v>0</v>
      </c>
      <c r="BZ14" s="128">
        <f t="shared" si="5"/>
        <v>0</v>
      </c>
      <c r="CA14" s="128">
        <f t="shared" si="5"/>
        <v>0</v>
      </c>
      <c r="CB14" s="128">
        <f t="shared" si="5"/>
        <v>0</v>
      </c>
      <c r="CC14" s="128">
        <f t="shared" si="5"/>
        <v>0</v>
      </c>
      <c r="CD14" s="128">
        <f t="shared" si="5"/>
        <v>0</v>
      </c>
      <c r="CE14" s="128">
        <f t="shared" si="5"/>
        <v>0</v>
      </c>
      <c r="CF14" s="128">
        <f t="shared" si="5"/>
        <v>0</v>
      </c>
      <c r="CG14" s="128">
        <f t="shared" si="5"/>
        <v>0</v>
      </c>
      <c r="CH14" s="128">
        <f t="shared" si="5"/>
        <v>0</v>
      </c>
      <c r="CI14" s="128">
        <f t="shared" si="5"/>
        <v>0</v>
      </c>
      <c r="CJ14" s="128">
        <f t="shared" si="5"/>
        <v>0</v>
      </c>
      <c r="CK14" s="128">
        <f t="shared" ref="CK14:CZ69" si="6">AL14*$BJ14</f>
        <v>0</v>
      </c>
      <c r="CL14" s="128">
        <f t="shared" si="6"/>
        <v>0</v>
      </c>
      <c r="CM14" s="128">
        <f t="shared" si="6"/>
        <v>0</v>
      </c>
      <c r="CN14" s="128">
        <f t="shared" si="6"/>
        <v>0</v>
      </c>
      <c r="CO14" s="128">
        <f t="shared" si="6"/>
        <v>0</v>
      </c>
      <c r="CP14" s="128">
        <f t="shared" si="6"/>
        <v>0</v>
      </c>
      <c r="CQ14" s="128">
        <f t="shared" si="6"/>
        <v>0</v>
      </c>
      <c r="CR14" s="128">
        <f t="shared" si="6"/>
        <v>0</v>
      </c>
      <c r="CS14" s="128">
        <f t="shared" si="6"/>
        <v>0</v>
      </c>
      <c r="CT14" s="128">
        <f t="shared" si="6"/>
        <v>0</v>
      </c>
      <c r="CU14" s="128">
        <f t="shared" si="6"/>
        <v>0</v>
      </c>
      <c r="CV14" s="128">
        <f t="shared" si="6"/>
        <v>0</v>
      </c>
      <c r="CW14" s="128">
        <f t="shared" si="6"/>
        <v>0</v>
      </c>
      <c r="CX14" s="128">
        <f t="shared" si="6"/>
        <v>0</v>
      </c>
      <c r="CY14" s="128">
        <f t="shared" si="6"/>
        <v>0</v>
      </c>
      <c r="CZ14" s="128">
        <f t="shared" si="6"/>
        <v>0</v>
      </c>
      <c r="DA14" s="128">
        <f t="shared" ref="DA14:DB69" si="7">BB14*$BJ14</f>
        <v>0</v>
      </c>
      <c r="DB14" s="128">
        <f t="shared" si="7"/>
        <v>0</v>
      </c>
      <c r="DC14" s="128"/>
    </row>
    <row r="15" spans="1:107" ht="10.8" thickBot="1">
      <c r="B15" s="90"/>
      <c r="C15" s="129"/>
      <c r="D15" s="115"/>
      <c r="E15" s="130"/>
      <c r="F15" s="131"/>
      <c r="G15" s="117"/>
      <c r="H15" s="132"/>
      <c r="I15" s="77"/>
      <c r="J15" s="96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97"/>
      <c r="AI15" s="97"/>
      <c r="AJ15" s="97"/>
      <c r="AK15" s="97"/>
      <c r="AL15" s="97"/>
      <c r="AM15" s="99"/>
      <c r="AN15" s="97"/>
      <c r="AO15" s="97"/>
      <c r="AP15" s="97"/>
      <c r="AQ15" s="97"/>
      <c r="AR15" s="100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101"/>
      <c r="BE15" s="77"/>
      <c r="BF15" s="102">
        <f t="shared" si="1"/>
        <v>0</v>
      </c>
      <c r="BG15" s="103"/>
      <c r="BH15" s="104">
        <f t="shared" si="2"/>
        <v>0</v>
      </c>
      <c r="BI15" s="105"/>
      <c r="BJ15" s="106"/>
      <c r="BK15" s="107"/>
      <c r="BL15" s="104">
        <f t="shared" si="0"/>
        <v>0</v>
      </c>
      <c r="BM15" s="104">
        <v>0</v>
      </c>
      <c r="BN15" s="104">
        <f t="shared" si="4"/>
        <v>0</v>
      </c>
      <c r="BU15" s="128">
        <f t="shared" si="5"/>
        <v>0</v>
      </c>
      <c r="BV15" s="128">
        <f t="shared" si="5"/>
        <v>0</v>
      </c>
      <c r="BW15" s="128">
        <f t="shared" si="5"/>
        <v>0</v>
      </c>
      <c r="BX15" s="128">
        <f t="shared" si="5"/>
        <v>0</v>
      </c>
      <c r="BY15" s="128">
        <f t="shared" si="5"/>
        <v>0</v>
      </c>
      <c r="BZ15" s="128">
        <f t="shared" si="5"/>
        <v>0</v>
      </c>
      <c r="CA15" s="128">
        <f t="shared" si="5"/>
        <v>0</v>
      </c>
      <c r="CB15" s="128">
        <f t="shared" si="5"/>
        <v>0</v>
      </c>
      <c r="CC15" s="128">
        <f t="shared" si="5"/>
        <v>0</v>
      </c>
      <c r="CD15" s="128">
        <f t="shared" si="5"/>
        <v>0</v>
      </c>
      <c r="CE15" s="128">
        <f t="shared" si="5"/>
        <v>0</v>
      </c>
      <c r="CF15" s="128">
        <f t="shared" si="5"/>
        <v>0</v>
      </c>
      <c r="CG15" s="128">
        <f t="shared" si="5"/>
        <v>0</v>
      </c>
      <c r="CH15" s="128">
        <f t="shared" si="5"/>
        <v>0</v>
      </c>
      <c r="CI15" s="128">
        <f t="shared" si="5"/>
        <v>0</v>
      </c>
      <c r="CJ15" s="128">
        <f t="shared" si="5"/>
        <v>0</v>
      </c>
      <c r="CK15" s="128">
        <f t="shared" si="6"/>
        <v>0</v>
      </c>
      <c r="CL15" s="128">
        <f t="shared" si="6"/>
        <v>0</v>
      </c>
      <c r="CM15" s="128">
        <f t="shared" si="6"/>
        <v>0</v>
      </c>
      <c r="CN15" s="128">
        <f t="shared" si="6"/>
        <v>0</v>
      </c>
      <c r="CO15" s="128">
        <f t="shared" si="6"/>
        <v>0</v>
      </c>
      <c r="CP15" s="128">
        <f t="shared" si="6"/>
        <v>0</v>
      </c>
      <c r="CQ15" s="128">
        <f t="shared" si="6"/>
        <v>0</v>
      </c>
      <c r="CR15" s="128">
        <f t="shared" si="6"/>
        <v>0</v>
      </c>
      <c r="CS15" s="128">
        <f t="shared" si="6"/>
        <v>0</v>
      </c>
      <c r="CT15" s="128">
        <f t="shared" si="6"/>
        <v>0</v>
      </c>
      <c r="CU15" s="128">
        <f t="shared" si="6"/>
        <v>0</v>
      </c>
      <c r="CV15" s="128">
        <f t="shared" si="6"/>
        <v>0</v>
      </c>
      <c r="CW15" s="128">
        <f t="shared" si="6"/>
        <v>0</v>
      </c>
      <c r="CX15" s="128">
        <f t="shared" si="6"/>
        <v>0</v>
      </c>
      <c r="CY15" s="128">
        <f t="shared" si="6"/>
        <v>0</v>
      </c>
      <c r="CZ15" s="128">
        <f t="shared" si="6"/>
        <v>0</v>
      </c>
      <c r="DA15" s="128">
        <f t="shared" si="7"/>
        <v>0</v>
      </c>
      <c r="DB15" s="128">
        <f t="shared" si="7"/>
        <v>0</v>
      </c>
      <c r="DC15" s="128"/>
    </row>
    <row r="16" spans="1:107" ht="10.8" thickBot="1">
      <c r="B16" s="108"/>
      <c r="C16" s="133" t="s">
        <v>30</v>
      </c>
      <c r="D16" s="110"/>
      <c r="E16" s="134"/>
      <c r="F16" s="135"/>
      <c r="G16" s="112"/>
      <c r="H16" s="136"/>
      <c r="I16" s="77"/>
      <c r="J16" s="96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97"/>
      <c r="AI16" s="97"/>
      <c r="AJ16" s="97"/>
      <c r="AK16" s="97"/>
      <c r="AL16" s="97"/>
      <c r="AM16" s="99"/>
      <c r="AN16" s="97"/>
      <c r="AO16" s="97"/>
      <c r="AP16" s="97"/>
      <c r="AQ16" s="97"/>
      <c r="AR16" s="100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101"/>
      <c r="BE16" s="77"/>
      <c r="BF16" s="102">
        <f t="shared" si="1"/>
        <v>0</v>
      </c>
      <c r="BG16" s="103"/>
      <c r="BH16" s="104">
        <f t="shared" si="2"/>
        <v>0</v>
      </c>
      <c r="BI16" s="105"/>
      <c r="BJ16" s="106"/>
      <c r="BK16" s="107"/>
      <c r="BL16" s="104">
        <f t="shared" si="0"/>
        <v>0</v>
      </c>
      <c r="BM16" s="104">
        <v>0</v>
      </c>
      <c r="BN16" s="104">
        <f t="shared" si="4"/>
        <v>0</v>
      </c>
      <c r="BU16" s="128">
        <f t="shared" si="5"/>
        <v>0</v>
      </c>
      <c r="BV16" s="128">
        <f t="shared" si="5"/>
        <v>0</v>
      </c>
      <c r="BW16" s="128">
        <f t="shared" si="5"/>
        <v>0</v>
      </c>
      <c r="BX16" s="128">
        <f t="shared" si="5"/>
        <v>0</v>
      </c>
      <c r="BY16" s="128">
        <f t="shared" si="5"/>
        <v>0</v>
      </c>
      <c r="BZ16" s="128">
        <f t="shared" si="5"/>
        <v>0</v>
      </c>
      <c r="CA16" s="128">
        <f t="shared" si="5"/>
        <v>0</v>
      </c>
      <c r="CB16" s="128">
        <f t="shared" si="5"/>
        <v>0</v>
      </c>
      <c r="CC16" s="128">
        <f t="shared" si="5"/>
        <v>0</v>
      </c>
      <c r="CD16" s="128">
        <f t="shared" si="5"/>
        <v>0</v>
      </c>
      <c r="CE16" s="128">
        <f t="shared" si="5"/>
        <v>0</v>
      </c>
      <c r="CF16" s="128">
        <f t="shared" si="5"/>
        <v>0</v>
      </c>
      <c r="CG16" s="128">
        <f t="shared" si="5"/>
        <v>0</v>
      </c>
      <c r="CH16" s="128">
        <f t="shared" si="5"/>
        <v>0</v>
      </c>
      <c r="CI16" s="128">
        <f t="shared" si="5"/>
        <v>0</v>
      </c>
      <c r="CJ16" s="128">
        <f t="shared" si="5"/>
        <v>0</v>
      </c>
      <c r="CK16" s="128">
        <f t="shared" si="6"/>
        <v>0</v>
      </c>
      <c r="CL16" s="128">
        <f t="shared" si="6"/>
        <v>0</v>
      </c>
      <c r="CM16" s="128">
        <f t="shared" si="6"/>
        <v>0</v>
      </c>
      <c r="CN16" s="128">
        <f t="shared" si="6"/>
        <v>0</v>
      </c>
      <c r="CO16" s="128">
        <f t="shared" si="6"/>
        <v>0</v>
      </c>
      <c r="CP16" s="128">
        <f t="shared" si="6"/>
        <v>0</v>
      </c>
      <c r="CQ16" s="128">
        <f t="shared" si="6"/>
        <v>0</v>
      </c>
      <c r="CR16" s="128">
        <f t="shared" si="6"/>
        <v>0</v>
      </c>
      <c r="CS16" s="128">
        <f t="shared" si="6"/>
        <v>0</v>
      </c>
      <c r="CT16" s="128">
        <f t="shared" si="6"/>
        <v>0</v>
      </c>
      <c r="CU16" s="128">
        <f t="shared" si="6"/>
        <v>0</v>
      </c>
      <c r="CV16" s="128">
        <f t="shared" si="6"/>
        <v>0</v>
      </c>
      <c r="CW16" s="128">
        <f t="shared" si="6"/>
        <v>0</v>
      </c>
      <c r="CX16" s="128">
        <f t="shared" si="6"/>
        <v>0</v>
      </c>
      <c r="CY16" s="128">
        <f t="shared" si="6"/>
        <v>0</v>
      </c>
      <c r="CZ16" s="128">
        <f t="shared" si="6"/>
        <v>0</v>
      </c>
      <c r="DA16" s="128">
        <f t="shared" si="7"/>
        <v>0</v>
      </c>
      <c r="DB16" s="128">
        <f t="shared" si="7"/>
        <v>0</v>
      </c>
      <c r="DC16" s="128"/>
    </row>
    <row r="17" spans="2:107">
      <c r="B17" s="71"/>
      <c r="C17" s="137"/>
      <c r="D17" s="138"/>
      <c r="E17" s="139"/>
      <c r="F17" s="140"/>
      <c r="G17" s="141"/>
      <c r="H17" s="142"/>
      <c r="I17" s="77"/>
      <c r="J17" s="96"/>
      <c r="K17" s="97">
        <v>0</v>
      </c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8"/>
      <c r="AH17" s="97"/>
      <c r="AI17" s="97"/>
      <c r="AJ17" s="97"/>
      <c r="AK17" s="97"/>
      <c r="AL17" s="97"/>
      <c r="AM17" s="99"/>
      <c r="AN17" s="97"/>
      <c r="AO17" s="97"/>
      <c r="AP17" s="97"/>
      <c r="AQ17" s="97"/>
      <c r="AR17" s="100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101"/>
      <c r="BE17" s="77"/>
      <c r="BF17" s="102">
        <f t="shared" si="1"/>
        <v>0</v>
      </c>
      <c r="BG17" s="103"/>
      <c r="BH17" s="104">
        <f t="shared" si="2"/>
        <v>0</v>
      </c>
      <c r="BI17" s="105"/>
      <c r="BJ17" s="106"/>
      <c r="BK17" s="107"/>
      <c r="BL17" s="104">
        <f t="shared" si="0"/>
        <v>0</v>
      </c>
      <c r="BM17" s="104">
        <v>0</v>
      </c>
      <c r="BN17" s="104">
        <f t="shared" si="4"/>
        <v>0</v>
      </c>
      <c r="BU17" s="128">
        <f t="shared" si="5"/>
        <v>0</v>
      </c>
      <c r="BV17" s="128">
        <f t="shared" si="5"/>
        <v>0</v>
      </c>
      <c r="BW17" s="128">
        <f t="shared" si="5"/>
        <v>0</v>
      </c>
      <c r="BX17" s="128">
        <f t="shared" si="5"/>
        <v>0</v>
      </c>
      <c r="BY17" s="128">
        <f t="shared" si="5"/>
        <v>0</v>
      </c>
      <c r="BZ17" s="128">
        <f t="shared" si="5"/>
        <v>0</v>
      </c>
      <c r="CA17" s="128">
        <f t="shared" si="5"/>
        <v>0</v>
      </c>
      <c r="CB17" s="128">
        <f t="shared" si="5"/>
        <v>0</v>
      </c>
      <c r="CC17" s="128">
        <f t="shared" si="5"/>
        <v>0</v>
      </c>
      <c r="CD17" s="128">
        <f t="shared" si="5"/>
        <v>0</v>
      </c>
      <c r="CE17" s="128">
        <f t="shared" si="5"/>
        <v>0</v>
      </c>
      <c r="CF17" s="128">
        <f t="shared" si="5"/>
        <v>0</v>
      </c>
      <c r="CG17" s="128">
        <f t="shared" si="5"/>
        <v>0</v>
      </c>
      <c r="CH17" s="128">
        <f t="shared" si="5"/>
        <v>0</v>
      </c>
      <c r="CI17" s="128">
        <f t="shared" si="5"/>
        <v>0</v>
      </c>
      <c r="CJ17" s="128">
        <f t="shared" si="5"/>
        <v>0</v>
      </c>
      <c r="CK17" s="128">
        <f t="shared" si="6"/>
        <v>0</v>
      </c>
      <c r="CL17" s="128">
        <f t="shared" si="6"/>
        <v>0</v>
      </c>
      <c r="CM17" s="128">
        <f t="shared" si="6"/>
        <v>0</v>
      </c>
      <c r="CN17" s="128">
        <f t="shared" si="6"/>
        <v>0</v>
      </c>
      <c r="CO17" s="128">
        <f t="shared" si="6"/>
        <v>0</v>
      </c>
      <c r="CP17" s="128">
        <f t="shared" si="6"/>
        <v>0</v>
      </c>
      <c r="CQ17" s="128">
        <f t="shared" si="6"/>
        <v>0</v>
      </c>
      <c r="CR17" s="128">
        <f t="shared" si="6"/>
        <v>0</v>
      </c>
      <c r="CS17" s="128">
        <f t="shared" si="6"/>
        <v>0</v>
      </c>
      <c r="CT17" s="128">
        <f t="shared" si="6"/>
        <v>0</v>
      </c>
      <c r="CU17" s="128">
        <f t="shared" si="6"/>
        <v>0</v>
      </c>
      <c r="CV17" s="128">
        <f t="shared" si="6"/>
        <v>0</v>
      </c>
      <c r="CW17" s="128">
        <f t="shared" si="6"/>
        <v>0</v>
      </c>
      <c r="CX17" s="128">
        <f t="shared" si="6"/>
        <v>0</v>
      </c>
      <c r="CY17" s="128">
        <f t="shared" si="6"/>
        <v>0</v>
      </c>
      <c r="CZ17" s="128">
        <f t="shared" si="6"/>
        <v>0</v>
      </c>
      <c r="DA17" s="128">
        <f t="shared" si="7"/>
        <v>0</v>
      </c>
      <c r="DB17" s="128">
        <f t="shared" si="7"/>
        <v>0</v>
      </c>
      <c r="DC17" s="128"/>
    </row>
    <row r="18" spans="2:107">
      <c r="B18" s="143" t="s">
        <v>31</v>
      </c>
      <c r="C18" s="144" t="s">
        <v>32</v>
      </c>
      <c r="D18" s="145" t="s">
        <v>33</v>
      </c>
      <c r="E18" s="123" t="s">
        <v>29</v>
      </c>
      <c r="F18" s="123">
        <v>43922</v>
      </c>
      <c r="G18" s="146"/>
      <c r="H18" s="147" t="s">
        <v>5</v>
      </c>
      <c r="I18" s="77"/>
      <c r="J18" s="96"/>
      <c r="K18" s="97">
        <v>0.6</v>
      </c>
      <c r="L18" s="97">
        <v>0.53</v>
      </c>
      <c r="M18" s="97">
        <v>0.4</v>
      </c>
      <c r="N18" s="97">
        <v>0.11</v>
      </c>
      <c r="O18" s="97">
        <v>7.0000000000000007E-2</v>
      </c>
      <c r="P18" s="97">
        <v>0.2</v>
      </c>
      <c r="Q18" s="97">
        <v>0.21</v>
      </c>
      <c r="R18" s="97">
        <v>0.2</v>
      </c>
      <c r="S18" s="97">
        <v>0.2</v>
      </c>
      <c r="T18" s="126">
        <v>0.2</v>
      </c>
      <c r="U18" s="126">
        <v>0.2</v>
      </c>
      <c r="V18" s="97">
        <v>0.19</v>
      </c>
      <c r="W18" s="97">
        <v>0.2</v>
      </c>
      <c r="X18" s="97">
        <v>0.19</v>
      </c>
      <c r="Y18" s="97">
        <v>0</v>
      </c>
      <c r="Z18" s="97"/>
      <c r="AA18" s="97">
        <v>0</v>
      </c>
      <c r="AB18" s="97">
        <v>0</v>
      </c>
      <c r="AC18" s="97">
        <v>0.14000000000000001</v>
      </c>
      <c r="AD18" s="97">
        <v>0.17</v>
      </c>
      <c r="AE18" s="97">
        <v>0.21</v>
      </c>
      <c r="AF18" s="97">
        <v>0.18</v>
      </c>
      <c r="AG18" s="127">
        <v>0.15</v>
      </c>
      <c r="AH18" s="97">
        <v>0.4</v>
      </c>
      <c r="AI18" s="97">
        <v>0.4</v>
      </c>
      <c r="AJ18" s="97">
        <v>0.4</v>
      </c>
      <c r="AK18" s="97">
        <v>0.4</v>
      </c>
      <c r="AL18" s="97">
        <v>0.4</v>
      </c>
      <c r="AM18" s="97">
        <v>0.4</v>
      </c>
      <c r="AN18" s="97">
        <v>0.4</v>
      </c>
      <c r="AO18" s="97">
        <v>0.4</v>
      </c>
      <c r="AP18" s="97">
        <v>0.4</v>
      </c>
      <c r="AQ18" s="97">
        <v>0.4</v>
      </c>
      <c r="AR18" s="97">
        <v>0.4</v>
      </c>
      <c r="AS18" s="97">
        <v>0.4</v>
      </c>
      <c r="AT18" s="97">
        <v>0.4</v>
      </c>
      <c r="AU18" s="97"/>
      <c r="AV18" s="97"/>
      <c r="AW18" s="97"/>
      <c r="AX18" s="97"/>
      <c r="AY18" s="97"/>
      <c r="AZ18" s="97"/>
      <c r="BA18" s="97"/>
      <c r="BB18" s="97"/>
      <c r="BC18" s="97"/>
      <c r="BD18" s="101"/>
      <c r="BE18" s="77"/>
      <c r="BF18" s="102">
        <f t="shared" si="1"/>
        <v>4.3500000000000014</v>
      </c>
      <c r="BH18" s="104">
        <f t="shared" si="2"/>
        <v>0</v>
      </c>
      <c r="BI18" s="105">
        <f t="shared" ref="BI18:BI26" si="8">SUMIF($K$8:$BD$8,"F",K18:BD18)</f>
        <v>5.2</v>
      </c>
      <c r="BJ18" s="148"/>
      <c r="BK18" s="107">
        <f t="shared" si="3"/>
        <v>0</v>
      </c>
      <c r="BL18" s="104">
        <f t="shared" si="0"/>
        <v>0</v>
      </c>
      <c r="BM18" s="104">
        <v>128780.02500000002</v>
      </c>
      <c r="BN18" s="104">
        <f t="shared" si="4"/>
        <v>-128780.02500000002</v>
      </c>
      <c r="BO18" s="1" t="s">
        <v>32</v>
      </c>
      <c r="BP18" s="1" t="s">
        <v>33</v>
      </c>
      <c r="BQ18" s="1">
        <v>14750</v>
      </c>
      <c r="BR18" s="1">
        <v>11.499999999999991</v>
      </c>
      <c r="BS18" s="7">
        <v>169624.99999999985</v>
      </c>
      <c r="BT18" s="149"/>
      <c r="BU18" s="128">
        <f t="shared" si="5"/>
        <v>0</v>
      </c>
      <c r="BV18" s="128">
        <f t="shared" si="5"/>
        <v>0</v>
      </c>
      <c r="BW18" s="128">
        <f t="shared" si="5"/>
        <v>0</v>
      </c>
      <c r="BX18" s="128">
        <f t="shared" si="5"/>
        <v>0</v>
      </c>
      <c r="BY18" s="128">
        <f t="shared" si="5"/>
        <v>0</v>
      </c>
      <c r="BZ18" s="128">
        <f t="shared" si="5"/>
        <v>0</v>
      </c>
      <c r="CA18" s="128">
        <f t="shared" si="5"/>
        <v>0</v>
      </c>
      <c r="CB18" s="128">
        <f t="shared" si="5"/>
        <v>0</v>
      </c>
      <c r="CC18" s="128">
        <f t="shared" si="5"/>
        <v>0</v>
      </c>
      <c r="CD18" s="128">
        <f t="shared" si="5"/>
        <v>0</v>
      </c>
      <c r="CE18" s="128">
        <f t="shared" si="5"/>
        <v>0</v>
      </c>
      <c r="CF18" s="128">
        <f t="shared" si="5"/>
        <v>0</v>
      </c>
      <c r="CG18" s="128">
        <f t="shared" si="5"/>
        <v>0</v>
      </c>
      <c r="CH18" s="128">
        <f t="shared" si="5"/>
        <v>0</v>
      </c>
      <c r="CI18" s="128">
        <f t="shared" si="5"/>
        <v>0</v>
      </c>
      <c r="CJ18" s="128">
        <f t="shared" si="5"/>
        <v>0</v>
      </c>
      <c r="CK18" s="128">
        <f t="shared" si="6"/>
        <v>0</v>
      </c>
      <c r="CL18" s="128">
        <f t="shared" si="6"/>
        <v>0</v>
      </c>
      <c r="CM18" s="128">
        <f t="shared" si="6"/>
        <v>0</v>
      </c>
      <c r="CN18" s="128">
        <f t="shared" si="6"/>
        <v>0</v>
      </c>
      <c r="CO18" s="128">
        <f t="shared" si="6"/>
        <v>0</v>
      </c>
      <c r="CP18" s="128">
        <f t="shared" si="6"/>
        <v>0</v>
      </c>
      <c r="CQ18" s="128">
        <f t="shared" si="6"/>
        <v>0</v>
      </c>
      <c r="CR18" s="128">
        <f t="shared" si="6"/>
        <v>0</v>
      </c>
      <c r="CS18" s="128">
        <f t="shared" si="6"/>
        <v>0</v>
      </c>
      <c r="CT18" s="128">
        <f t="shared" si="6"/>
        <v>0</v>
      </c>
      <c r="CU18" s="128">
        <f t="shared" si="6"/>
        <v>0</v>
      </c>
      <c r="CV18" s="128">
        <f t="shared" si="6"/>
        <v>0</v>
      </c>
      <c r="CW18" s="128">
        <f t="shared" si="6"/>
        <v>0</v>
      </c>
      <c r="CX18" s="128">
        <f t="shared" si="6"/>
        <v>0</v>
      </c>
      <c r="CY18" s="128">
        <f t="shared" si="6"/>
        <v>0</v>
      </c>
      <c r="CZ18" s="128">
        <f t="shared" si="6"/>
        <v>0</v>
      </c>
      <c r="DA18" s="128">
        <f t="shared" si="7"/>
        <v>0</v>
      </c>
      <c r="DB18" s="128">
        <f t="shared" si="7"/>
        <v>0</v>
      </c>
      <c r="DC18" s="128"/>
    </row>
    <row r="19" spans="2:107">
      <c r="B19" s="143" t="s">
        <v>31</v>
      </c>
      <c r="C19" s="144" t="s">
        <v>34</v>
      </c>
      <c r="D19" s="145" t="s">
        <v>35</v>
      </c>
      <c r="E19" s="123" t="s">
        <v>29</v>
      </c>
      <c r="F19" s="123">
        <v>43922</v>
      </c>
      <c r="G19" s="146"/>
      <c r="H19" s="147" t="s">
        <v>5</v>
      </c>
      <c r="I19" s="77"/>
      <c r="J19" s="96"/>
      <c r="K19" s="97">
        <v>1</v>
      </c>
      <c r="L19" s="97">
        <v>1</v>
      </c>
      <c r="M19" s="97">
        <v>1</v>
      </c>
      <c r="N19" s="97">
        <v>1</v>
      </c>
      <c r="O19" s="97">
        <v>1</v>
      </c>
      <c r="P19" s="97">
        <v>1</v>
      </c>
      <c r="Q19" s="97">
        <v>1</v>
      </c>
      <c r="R19" s="97">
        <v>1</v>
      </c>
      <c r="S19" s="97">
        <v>1</v>
      </c>
      <c r="T19" s="126">
        <v>1</v>
      </c>
      <c r="U19" s="126">
        <v>1</v>
      </c>
      <c r="V19" s="97">
        <v>1</v>
      </c>
      <c r="W19" s="97">
        <v>1</v>
      </c>
      <c r="X19" s="97">
        <v>1</v>
      </c>
      <c r="Y19" s="97">
        <v>1</v>
      </c>
      <c r="Z19" s="97">
        <v>1</v>
      </c>
      <c r="AA19" s="97">
        <v>1</v>
      </c>
      <c r="AB19" s="97">
        <v>1</v>
      </c>
      <c r="AC19" s="97">
        <v>1</v>
      </c>
      <c r="AD19" s="97">
        <v>1</v>
      </c>
      <c r="AE19" s="97">
        <v>1</v>
      </c>
      <c r="AF19" s="97">
        <v>1</v>
      </c>
      <c r="AG19" s="127">
        <v>1</v>
      </c>
      <c r="AH19" s="97">
        <v>1</v>
      </c>
      <c r="AI19" s="97">
        <v>1</v>
      </c>
      <c r="AJ19" s="97">
        <v>1</v>
      </c>
      <c r="AK19" s="97">
        <v>1</v>
      </c>
      <c r="AL19" s="97">
        <v>1</v>
      </c>
      <c r="AM19" s="99">
        <v>1</v>
      </c>
      <c r="AN19" s="97">
        <v>1</v>
      </c>
      <c r="AO19" s="97">
        <v>1</v>
      </c>
      <c r="AP19" s="97">
        <v>1</v>
      </c>
      <c r="AQ19" s="97">
        <v>1</v>
      </c>
      <c r="AR19" s="100">
        <v>1</v>
      </c>
      <c r="AS19" s="97">
        <v>1</v>
      </c>
      <c r="AT19" s="97">
        <v>1</v>
      </c>
      <c r="AU19" s="97"/>
      <c r="AV19" s="97"/>
      <c r="AW19" s="97"/>
      <c r="AX19" s="97"/>
      <c r="AY19" s="97"/>
      <c r="AZ19" s="97"/>
      <c r="BA19" s="97"/>
      <c r="BB19" s="97"/>
      <c r="BC19" s="97"/>
      <c r="BD19" s="101"/>
      <c r="BE19" s="77"/>
      <c r="BF19" s="102">
        <f t="shared" si="1"/>
        <v>23</v>
      </c>
      <c r="BH19" s="104">
        <f t="shared" si="2"/>
        <v>0</v>
      </c>
      <c r="BI19" s="105">
        <f t="shared" si="8"/>
        <v>13</v>
      </c>
      <c r="BJ19" s="148"/>
      <c r="BK19" s="107">
        <f t="shared" si="3"/>
        <v>0</v>
      </c>
      <c r="BL19" s="104">
        <f t="shared" si="0"/>
        <v>0</v>
      </c>
      <c r="BM19" s="104">
        <v>596313</v>
      </c>
      <c r="BN19" s="104">
        <f t="shared" si="4"/>
        <v>-596313</v>
      </c>
      <c r="BO19" s="1" t="s">
        <v>34</v>
      </c>
      <c r="BP19" s="1" t="s">
        <v>36</v>
      </c>
      <c r="BQ19" s="1">
        <v>12500</v>
      </c>
      <c r="BR19" s="1">
        <v>42</v>
      </c>
      <c r="BS19" s="7">
        <v>525000</v>
      </c>
      <c r="BT19" s="149"/>
      <c r="BU19" s="128">
        <f t="shared" si="5"/>
        <v>0</v>
      </c>
      <c r="BV19" s="128">
        <f t="shared" si="5"/>
        <v>0</v>
      </c>
      <c r="BW19" s="128">
        <f t="shared" si="5"/>
        <v>0</v>
      </c>
      <c r="BX19" s="128">
        <f t="shared" si="5"/>
        <v>0</v>
      </c>
      <c r="BY19" s="128">
        <f t="shared" si="5"/>
        <v>0</v>
      </c>
      <c r="BZ19" s="128">
        <f t="shared" si="5"/>
        <v>0</v>
      </c>
      <c r="CA19" s="128">
        <f t="shared" si="5"/>
        <v>0</v>
      </c>
      <c r="CB19" s="128">
        <f t="shared" si="5"/>
        <v>0</v>
      </c>
      <c r="CC19" s="128">
        <f t="shared" si="5"/>
        <v>0</v>
      </c>
      <c r="CD19" s="128">
        <f t="shared" si="5"/>
        <v>0</v>
      </c>
      <c r="CE19" s="128">
        <f t="shared" si="5"/>
        <v>0</v>
      </c>
      <c r="CF19" s="128">
        <f t="shared" si="5"/>
        <v>0</v>
      </c>
      <c r="CG19" s="128">
        <f t="shared" si="5"/>
        <v>0</v>
      </c>
      <c r="CH19" s="128">
        <f t="shared" si="5"/>
        <v>0</v>
      </c>
      <c r="CI19" s="128">
        <f t="shared" si="5"/>
        <v>0</v>
      </c>
      <c r="CJ19" s="128">
        <f t="shared" si="5"/>
        <v>0</v>
      </c>
      <c r="CK19" s="128">
        <f t="shared" si="6"/>
        <v>0</v>
      </c>
      <c r="CL19" s="128">
        <f t="shared" si="6"/>
        <v>0</v>
      </c>
      <c r="CM19" s="128">
        <f t="shared" si="6"/>
        <v>0</v>
      </c>
      <c r="CN19" s="128">
        <f t="shared" si="6"/>
        <v>0</v>
      </c>
      <c r="CO19" s="128">
        <f t="shared" si="6"/>
        <v>0</v>
      </c>
      <c r="CP19" s="128">
        <f t="shared" si="6"/>
        <v>0</v>
      </c>
      <c r="CQ19" s="128">
        <f t="shared" si="6"/>
        <v>0</v>
      </c>
      <c r="CR19" s="128">
        <f t="shared" si="6"/>
        <v>0</v>
      </c>
      <c r="CS19" s="128">
        <f t="shared" si="6"/>
        <v>0</v>
      </c>
      <c r="CT19" s="128">
        <f t="shared" si="6"/>
        <v>0</v>
      </c>
      <c r="CU19" s="128">
        <f t="shared" si="6"/>
        <v>0</v>
      </c>
      <c r="CV19" s="128">
        <f t="shared" si="6"/>
        <v>0</v>
      </c>
      <c r="CW19" s="128">
        <f t="shared" si="6"/>
        <v>0</v>
      </c>
      <c r="CX19" s="128">
        <f t="shared" si="6"/>
        <v>0</v>
      </c>
      <c r="CY19" s="128">
        <f t="shared" si="6"/>
        <v>0</v>
      </c>
      <c r="CZ19" s="128">
        <f t="shared" si="6"/>
        <v>0</v>
      </c>
      <c r="DA19" s="128">
        <f t="shared" si="7"/>
        <v>0</v>
      </c>
      <c r="DB19" s="128">
        <f t="shared" si="7"/>
        <v>0</v>
      </c>
      <c r="DC19" s="128"/>
    </row>
    <row r="20" spans="2:107">
      <c r="B20" s="143" t="s">
        <v>31</v>
      </c>
      <c r="C20" s="144" t="s">
        <v>37</v>
      </c>
      <c r="D20" s="145" t="s">
        <v>38</v>
      </c>
      <c r="E20" s="123" t="s">
        <v>29</v>
      </c>
      <c r="F20" s="123">
        <v>43922</v>
      </c>
      <c r="G20" s="146" t="s">
        <v>39</v>
      </c>
      <c r="H20" s="147" t="s">
        <v>5</v>
      </c>
      <c r="I20" s="77"/>
      <c r="J20" s="96"/>
      <c r="K20" s="97">
        <v>1</v>
      </c>
      <c r="L20" s="97">
        <v>1</v>
      </c>
      <c r="M20" s="97">
        <v>1</v>
      </c>
      <c r="N20" s="97">
        <v>1</v>
      </c>
      <c r="O20" s="97">
        <v>1</v>
      </c>
      <c r="P20" s="97">
        <v>1</v>
      </c>
      <c r="Q20" s="97">
        <v>1</v>
      </c>
      <c r="R20" s="97">
        <v>1</v>
      </c>
      <c r="S20" s="97">
        <v>1</v>
      </c>
      <c r="T20" s="126">
        <v>1</v>
      </c>
      <c r="U20" s="126">
        <v>1</v>
      </c>
      <c r="V20" s="97">
        <v>1</v>
      </c>
      <c r="W20" s="97">
        <v>1</v>
      </c>
      <c r="X20" s="97">
        <v>1</v>
      </c>
      <c r="Y20" s="97">
        <v>1</v>
      </c>
      <c r="Z20" s="97">
        <v>1</v>
      </c>
      <c r="AA20" s="97">
        <v>1</v>
      </c>
      <c r="AB20" s="97">
        <v>1</v>
      </c>
      <c r="AC20" s="97">
        <v>1</v>
      </c>
      <c r="AD20" s="97">
        <v>1</v>
      </c>
      <c r="AE20" s="97">
        <v>1</v>
      </c>
      <c r="AF20" s="97">
        <v>1</v>
      </c>
      <c r="AG20" s="127">
        <v>1</v>
      </c>
      <c r="AH20" s="97">
        <v>1</v>
      </c>
      <c r="AI20" s="97">
        <v>1</v>
      </c>
      <c r="AJ20" s="97">
        <v>1</v>
      </c>
      <c r="AK20" s="97">
        <v>0.7</v>
      </c>
      <c r="AL20" s="97">
        <v>1</v>
      </c>
      <c r="AM20" s="99">
        <v>1</v>
      </c>
      <c r="AN20" s="97">
        <v>1</v>
      </c>
      <c r="AO20" s="97">
        <v>1</v>
      </c>
      <c r="AP20" s="97">
        <v>1</v>
      </c>
      <c r="AQ20" s="97">
        <v>1</v>
      </c>
      <c r="AR20" s="100">
        <v>1</v>
      </c>
      <c r="AS20" s="97">
        <v>1</v>
      </c>
      <c r="AT20" s="97">
        <v>1</v>
      </c>
      <c r="AU20" s="97"/>
      <c r="AV20" s="97"/>
      <c r="AW20" s="97"/>
      <c r="AX20" s="97"/>
      <c r="AY20" s="97"/>
      <c r="AZ20" s="97"/>
      <c r="BA20" s="97"/>
      <c r="BB20" s="97"/>
      <c r="BC20" s="97"/>
      <c r="BD20" s="101"/>
      <c r="BE20" s="77"/>
      <c r="BF20" s="102">
        <f t="shared" si="1"/>
        <v>23</v>
      </c>
      <c r="BH20" s="104">
        <f t="shared" si="2"/>
        <v>0</v>
      </c>
      <c r="BI20" s="105">
        <f t="shared" si="8"/>
        <v>12.7</v>
      </c>
      <c r="BJ20" s="148"/>
      <c r="BK20" s="107">
        <f t="shared" si="3"/>
        <v>0</v>
      </c>
      <c r="BL20" s="104">
        <f t="shared" si="0"/>
        <v>0</v>
      </c>
      <c r="BM20" s="104">
        <v>290660.47499999998</v>
      </c>
      <c r="BN20" s="104">
        <f t="shared" si="4"/>
        <v>-290660.47499999998</v>
      </c>
      <c r="BO20" s="1" t="s">
        <v>37</v>
      </c>
      <c r="BP20" s="1" t="s">
        <v>40</v>
      </c>
      <c r="BQ20" s="1">
        <v>7500</v>
      </c>
      <c r="BR20" s="1">
        <v>16.799999999999997</v>
      </c>
      <c r="BS20" s="7">
        <v>125999.99999999999</v>
      </c>
      <c r="BT20" s="149"/>
      <c r="BU20" s="128">
        <f t="shared" si="5"/>
        <v>0</v>
      </c>
      <c r="BV20" s="128">
        <f t="shared" si="5"/>
        <v>0</v>
      </c>
      <c r="BW20" s="128">
        <f t="shared" si="5"/>
        <v>0</v>
      </c>
      <c r="BX20" s="128">
        <f t="shared" si="5"/>
        <v>0</v>
      </c>
      <c r="BY20" s="128">
        <f t="shared" si="5"/>
        <v>0</v>
      </c>
      <c r="BZ20" s="128">
        <f t="shared" si="5"/>
        <v>0</v>
      </c>
      <c r="CA20" s="128">
        <f t="shared" si="5"/>
        <v>0</v>
      </c>
      <c r="CB20" s="128">
        <f t="shared" si="5"/>
        <v>0</v>
      </c>
      <c r="CC20" s="128">
        <f t="shared" si="5"/>
        <v>0</v>
      </c>
      <c r="CD20" s="128">
        <f t="shared" si="5"/>
        <v>0</v>
      </c>
      <c r="CE20" s="128">
        <f t="shared" si="5"/>
        <v>0</v>
      </c>
      <c r="CF20" s="128">
        <f t="shared" si="5"/>
        <v>0</v>
      </c>
      <c r="CG20" s="128">
        <f t="shared" si="5"/>
        <v>0</v>
      </c>
      <c r="CH20" s="128">
        <f t="shared" si="5"/>
        <v>0</v>
      </c>
      <c r="CI20" s="128">
        <f t="shared" si="5"/>
        <v>0</v>
      </c>
      <c r="CJ20" s="128">
        <f t="shared" si="5"/>
        <v>0</v>
      </c>
      <c r="CK20" s="128">
        <f t="shared" si="6"/>
        <v>0</v>
      </c>
      <c r="CL20" s="128">
        <f t="shared" si="6"/>
        <v>0</v>
      </c>
      <c r="CM20" s="128">
        <f t="shared" si="6"/>
        <v>0</v>
      </c>
      <c r="CN20" s="128">
        <f t="shared" si="6"/>
        <v>0</v>
      </c>
      <c r="CO20" s="128">
        <f t="shared" si="6"/>
        <v>0</v>
      </c>
      <c r="CP20" s="128">
        <f t="shared" si="6"/>
        <v>0</v>
      </c>
      <c r="CQ20" s="128">
        <f t="shared" si="6"/>
        <v>0</v>
      </c>
      <c r="CR20" s="128">
        <f t="shared" si="6"/>
        <v>0</v>
      </c>
      <c r="CS20" s="128">
        <f t="shared" si="6"/>
        <v>0</v>
      </c>
      <c r="CT20" s="128">
        <f t="shared" si="6"/>
        <v>0</v>
      </c>
      <c r="CU20" s="128">
        <f t="shared" si="6"/>
        <v>0</v>
      </c>
      <c r="CV20" s="128">
        <f t="shared" si="6"/>
        <v>0</v>
      </c>
      <c r="CW20" s="128">
        <f t="shared" si="6"/>
        <v>0</v>
      </c>
      <c r="CX20" s="128">
        <f t="shared" si="6"/>
        <v>0</v>
      </c>
      <c r="CY20" s="128">
        <f t="shared" si="6"/>
        <v>0</v>
      </c>
      <c r="CZ20" s="128">
        <f t="shared" si="6"/>
        <v>0</v>
      </c>
      <c r="DA20" s="128">
        <f t="shared" si="7"/>
        <v>0</v>
      </c>
      <c r="DB20" s="128">
        <f t="shared" si="7"/>
        <v>0</v>
      </c>
      <c r="DC20" s="128"/>
    </row>
    <row r="21" spans="2:107">
      <c r="B21" s="143" t="s">
        <v>31</v>
      </c>
      <c r="C21" s="144" t="s">
        <v>41</v>
      </c>
      <c r="D21" s="145" t="s">
        <v>42</v>
      </c>
      <c r="E21" s="123" t="s">
        <v>29</v>
      </c>
      <c r="F21" s="123">
        <v>43952</v>
      </c>
      <c r="G21" s="146" t="s">
        <v>43</v>
      </c>
      <c r="H21" s="147" t="s">
        <v>17</v>
      </c>
      <c r="I21" s="77"/>
      <c r="J21" s="96"/>
      <c r="K21" s="97">
        <v>0.35</v>
      </c>
      <c r="L21" s="97">
        <v>0.36</v>
      </c>
      <c r="M21" s="97">
        <v>0.4</v>
      </c>
      <c r="N21" s="97">
        <v>0.4</v>
      </c>
      <c r="O21" s="97">
        <v>0.2037568651439213</v>
      </c>
      <c r="P21" s="97">
        <v>0.1</v>
      </c>
      <c r="Q21" s="97"/>
      <c r="R21" s="97">
        <v>0.1</v>
      </c>
      <c r="S21" s="97">
        <v>0.1</v>
      </c>
      <c r="T21" s="97">
        <v>0.1</v>
      </c>
      <c r="U21" s="97">
        <v>0.1</v>
      </c>
      <c r="V21" s="97">
        <v>0.1</v>
      </c>
      <c r="W21" s="97">
        <v>0.1</v>
      </c>
      <c r="X21" s="97">
        <v>0.1</v>
      </c>
      <c r="Y21" s="97">
        <v>0.6</v>
      </c>
      <c r="Z21" s="97">
        <v>0.4</v>
      </c>
      <c r="AA21" s="97">
        <v>0.4</v>
      </c>
      <c r="AB21" s="97">
        <v>0.4</v>
      </c>
      <c r="AC21" s="97">
        <v>0.4</v>
      </c>
      <c r="AD21" s="97">
        <v>0.4</v>
      </c>
      <c r="AE21" s="97">
        <v>0.4</v>
      </c>
      <c r="AF21" s="97">
        <v>0.4</v>
      </c>
      <c r="AG21" s="150">
        <v>0.4</v>
      </c>
      <c r="AH21" s="97">
        <v>0.4</v>
      </c>
      <c r="AI21" s="97">
        <v>0.6</v>
      </c>
      <c r="AJ21" s="97">
        <v>0.6</v>
      </c>
      <c r="AK21" s="97">
        <v>0.6</v>
      </c>
      <c r="AL21" s="97">
        <v>0.6</v>
      </c>
      <c r="AM21" s="99">
        <v>0.6</v>
      </c>
      <c r="AN21" s="97">
        <v>0.6</v>
      </c>
      <c r="AO21" s="97">
        <v>0.6</v>
      </c>
      <c r="AP21" s="97">
        <v>0.6</v>
      </c>
      <c r="AQ21" s="97">
        <v>0.6</v>
      </c>
      <c r="AR21" s="100">
        <v>0.6</v>
      </c>
      <c r="AS21" s="97">
        <v>0.6</v>
      </c>
      <c r="AT21" s="97">
        <v>0.6</v>
      </c>
      <c r="AU21" s="97">
        <v>0.6</v>
      </c>
      <c r="AV21" s="97"/>
      <c r="AW21" s="97"/>
      <c r="AX21" s="97"/>
      <c r="AY21" s="97"/>
      <c r="AZ21" s="97"/>
      <c r="BA21" s="97"/>
      <c r="BB21" s="97"/>
      <c r="BC21" s="97"/>
      <c r="BD21" s="101"/>
      <c r="BE21" s="77"/>
      <c r="BF21" s="102">
        <f t="shared" si="1"/>
        <v>6.3137568651439233</v>
      </c>
      <c r="BH21" s="104">
        <f t="shared" si="2"/>
        <v>0</v>
      </c>
      <c r="BI21" s="105">
        <f t="shared" si="8"/>
        <v>8.1999999999999975</v>
      </c>
      <c r="BJ21" s="148"/>
      <c r="BK21" s="107">
        <f t="shared" si="3"/>
        <v>0</v>
      </c>
      <c r="BL21" s="104">
        <f t="shared" si="0"/>
        <v>0</v>
      </c>
      <c r="BM21" s="104">
        <v>227777.6364961025</v>
      </c>
      <c r="BN21" s="104">
        <f t="shared" si="4"/>
        <v>-227777.6364961025</v>
      </c>
      <c r="BO21" s="1" t="s">
        <v>41</v>
      </c>
      <c r="BP21" s="1" t="s">
        <v>42</v>
      </c>
      <c r="BQ21" s="1">
        <v>13974.989250000001</v>
      </c>
      <c r="BR21" s="1">
        <v>15.499999999999996</v>
      </c>
      <c r="BS21" s="7">
        <v>216612.33337499996</v>
      </c>
      <c r="BT21" s="149"/>
      <c r="BU21" s="128">
        <f t="shared" si="5"/>
        <v>0</v>
      </c>
      <c r="BV21" s="128">
        <f t="shared" si="5"/>
        <v>0</v>
      </c>
      <c r="BW21" s="128">
        <f t="shared" si="5"/>
        <v>0</v>
      </c>
      <c r="BX21" s="128">
        <f t="shared" si="5"/>
        <v>0</v>
      </c>
      <c r="BY21" s="128">
        <f t="shared" si="5"/>
        <v>0</v>
      </c>
      <c r="BZ21" s="128">
        <f t="shared" si="5"/>
        <v>0</v>
      </c>
      <c r="CA21" s="128">
        <f t="shared" si="5"/>
        <v>0</v>
      </c>
      <c r="CB21" s="128">
        <f t="shared" si="5"/>
        <v>0</v>
      </c>
      <c r="CC21" s="128">
        <f t="shared" si="5"/>
        <v>0</v>
      </c>
      <c r="CD21" s="128">
        <f t="shared" si="5"/>
        <v>0</v>
      </c>
      <c r="CE21" s="128">
        <f t="shared" si="5"/>
        <v>0</v>
      </c>
      <c r="CF21" s="128">
        <f t="shared" si="5"/>
        <v>0</v>
      </c>
      <c r="CG21" s="128">
        <f t="shared" si="5"/>
        <v>0</v>
      </c>
      <c r="CH21" s="128">
        <f t="shared" si="5"/>
        <v>0</v>
      </c>
      <c r="CI21" s="128">
        <f t="shared" si="5"/>
        <v>0</v>
      </c>
      <c r="CJ21" s="128">
        <f t="shared" si="5"/>
        <v>0</v>
      </c>
      <c r="CK21" s="128">
        <f t="shared" si="6"/>
        <v>0</v>
      </c>
      <c r="CL21" s="128">
        <f t="shared" si="6"/>
        <v>0</v>
      </c>
      <c r="CM21" s="128">
        <f t="shared" si="6"/>
        <v>0</v>
      </c>
      <c r="CN21" s="128">
        <f t="shared" si="6"/>
        <v>0</v>
      </c>
      <c r="CO21" s="128">
        <f t="shared" si="6"/>
        <v>0</v>
      </c>
      <c r="CP21" s="128">
        <f t="shared" si="6"/>
        <v>0</v>
      </c>
      <c r="CQ21" s="128">
        <f t="shared" si="6"/>
        <v>0</v>
      </c>
      <c r="CR21" s="128">
        <f t="shared" si="6"/>
        <v>0</v>
      </c>
      <c r="CS21" s="128">
        <f t="shared" si="6"/>
        <v>0</v>
      </c>
      <c r="CT21" s="128">
        <f t="shared" si="6"/>
        <v>0</v>
      </c>
      <c r="CU21" s="128">
        <f t="shared" si="6"/>
        <v>0</v>
      </c>
      <c r="CV21" s="128">
        <f t="shared" si="6"/>
        <v>0</v>
      </c>
      <c r="CW21" s="128">
        <f t="shared" si="6"/>
        <v>0</v>
      </c>
      <c r="CX21" s="128">
        <f t="shared" si="6"/>
        <v>0</v>
      </c>
      <c r="CY21" s="128">
        <f t="shared" si="6"/>
        <v>0</v>
      </c>
      <c r="CZ21" s="128">
        <f t="shared" si="6"/>
        <v>0</v>
      </c>
      <c r="DA21" s="128">
        <f t="shared" si="7"/>
        <v>0</v>
      </c>
      <c r="DB21" s="128">
        <f t="shared" si="7"/>
        <v>0</v>
      </c>
      <c r="DC21" s="128"/>
    </row>
    <row r="22" spans="2:107">
      <c r="B22" s="143" t="s">
        <v>31</v>
      </c>
      <c r="C22" s="144" t="s">
        <v>44</v>
      </c>
      <c r="D22" s="145" t="s">
        <v>45</v>
      </c>
      <c r="E22" s="123" t="s">
        <v>29</v>
      </c>
      <c r="F22" s="123">
        <v>44105</v>
      </c>
      <c r="G22" s="146"/>
      <c r="H22" s="147" t="s">
        <v>5</v>
      </c>
      <c r="I22" s="77"/>
      <c r="J22" s="96"/>
      <c r="K22" s="97">
        <v>1</v>
      </c>
      <c r="L22" s="97">
        <v>1</v>
      </c>
      <c r="M22" s="97">
        <v>1</v>
      </c>
      <c r="N22" s="97">
        <v>1</v>
      </c>
      <c r="O22" s="97">
        <v>1</v>
      </c>
      <c r="P22" s="97">
        <v>0.4</v>
      </c>
      <c r="Q22" s="97">
        <v>1.6</v>
      </c>
      <c r="R22" s="97">
        <v>1</v>
      </c>
      <c r="S22" s="97">
        <v>1</v>
      </c>
      <c r="T22" s="126">
        <v>1</v>
      </c>
      <c r="U22" s="126">
        <v>1</v>
      </c>
      <c r="V22" s="97">
        <v>1</v>
      </c>
      <c r="W22" s="97">
        <v>1</v>
      </c>
      <c r="X22" s="97">
        <v>1</v>
      </c>
      <c r="Y22" s="97">
        <v>1</v>
      </c>
      <c r="Z22" s="97">
        <v>1</v>
      </c>
      <c r="AA22" s="97">
        <v>1</v>
      </c>
      <c r="AB22" s="97">
        <v>1</v>
      </c>
      <c r="AC22" s="97">
        <v>1</v>
      </c>
      <c r="AD22" s="97">
        <v>1</v>
      </c>
      <c r="AE22" s="97">
        <v>1</v>
      </c>
      <c r="AF22" s="126">
        <v>1</v>
      </c>
      <c r="AG22" s="127">
        <v>1</v>
      </c>
      <c r="AH22" s="97">
        <v>1</v>
      </c>
      <c r="AI22" s="97">
        <v>1</v>
      </c>
      <c r="AJ22" s="97">
        <v>1</v>
      </c>
      <c r="AK22" s="97">
        <v>1</v>
      </c>
      <c r="AL22" s="97">
        <v>1</v>
      </c>
      <c r="AM22" s="99">
        <v>1</v>
      </c>
      <c r="AN22" s="97">
        <v>1</v>
      </c>
      <c r="AO22" s="97">
        <v>1</v>
      </c>
      <c r="AP22" s="97">
        <v>1</v>
      </c>
      <c r="AQ22" s="97">
        <v>1</v>
      </c>
      <c r="AR22" s="100">
        <v>1</v>
      </c>
      <c r="AS22" s="97">
        <v>1</v>
      </c>
      <c r="AT22" s="97">
        <v>1</v>
      </c>
      <c r="AU22" s="97">
        <v>1</v>
      </c>
      <c r="AV22" s="97">
        <v>1</v>
      </c>
      <c r="AW22" s="97">
        <v>1</v>
      </c>
      <c r="AX22" s="97">
        <v>1</v>
      </c>
      <c r="AY22" s="97">
        <v>1</v>
      </c>
      <c r="AZ22" s="97">
        <v>1</v>
      </c>
      <c r="BA22" s="97"/>
      <c r="BB22" s="97"/>
      <c r="BC22" s="97"/>
      <c r="BD22" s="101"/>
      <c r="BE22" s="77"/>
      <c r="BF22" s="102">
        <f t="shared" si="1"/>
        <v>23</v>
      </c>
      <c r="BH22" s="104">
        <f t="shared" si="2"/>
        <v>0</v>
      </c>
      <c r="BI22" s="105">
        <f t="shared" si="8"/>
        <v>19</v>
      </c>
      <c r="BJ22" s="148"/>
      <c r="BK22" s="107">
        <f t="shared" si="3"/>
        <v>0</v>
      </c>
      <c r="BL22" s="104">
        <f t="shared" si="0"/>
        <v>0</v>
      </c>
      <c r="BM22" s="104">
        <v>412702.5</v>
      </c>
      <c r="BN22" s="104">
        <f t="shared" si="4"/>
        <v>-412702.5</v>
      </c>
      <c r="BO22" s="1" t="s">
        <v>44</v>
      </c>
      <c r="BP22" s="1" t="s">
        <v>46</v>
      </c>
      <c r="BQ22" s="1">
        <v>7250</v>
      </c>
      <c r="BR22" s="1">
        <v>45</v>
      </c>
      <c r="BS22" s="7">
        <v>326250</v>
      </c>
      <c r="BT22" s="149"/>
      <c r="BU22" s="128">
        <f t="shared" si="5"/>
        <v>0</v>
      </c>
      <c r="BV22" s="128">
        <f t="shared" si="5"/>
        <v>0</v>
      </c>
      <c r="BW22" s="128">
        <f t="shared" si="5"/>
        <v>0</v>
      </c>
      <c r="BX22" s="128">
        <f t="shared" si="5"/>
        <v>0</v>
      </c>
      <c r="BY22" s="128">
        <f t="shared" si="5"/>
        <v>0</v>
      </c>
      <c r="BZ22" s="128">
        <f t="shared" si="5"/>
        <v>0</v>
      </c>
      <c r="CA22" s="128">
        <f t="shared" si="5"/>
        <v>0</v>
      </c>
      <c r="CB22" s="128">
        <f t="shared" si="5"/>
        <v>0</v>
      </c>
      <c r="CC22" s="128">
        <f t="shared" si="5"/>
        <v>0</v>
      </c>
      <c r="CD22" s="128">
        <f t="shared" si="5"/>
        <v>0</v>
      </c>
      <c r="CE22" s="128">
        <f t="shared" si="5"/>
        <v>0</v>
      </c>
      <c r="CF22" s="128">
        <f t="shared" si="5"/>
        <v>0</v>
      </c>
      <c r="CG22" s="128">
        <f t="shared" si="5"/>
        <v>0</v>
      </c>
      <c r="CH22" s="128">
        <f t="shared" si="5"/>
        <v>0</v>
      </c>
      <c r="CI22" s="128">
        <f t="shared" si="5"/>
        <v>0</v>
      </c>
      <c r="CJ22" s="128">
        <f t="shared" si="5"/>
        <v>0</v>
      </c>
      <c r="CK22" s="128">
        <f t="shared" si="6"/>
        <v>0</v>
      </c>
      <c r="CL22" s="128">
        <f t="shared" si="6"/>
        <v>0</v>
      </c>
      <c r="CM22" s="128">
        <f t="shared" si="6"/>
        <v>0</v>
      </c>
      <c r="CN22" s="128">
        <f t="shared" si="6"/>
        <v>0</v>
      </c>
      <c r="CO22" s="128">
        <f t="shared" si="6"/>
        <v>0</v>
      </c>
      <c r="CP22" s="128">
        <f t="shared" si="6"/>
        <v>0</v>
      </c>
      <c r="CQ22" s="128">
        <f t="shared" si="6"/>
        <v>0</v>
      </c>
      <c r="CR22" s="128">
        <f t="shared" si="6"/>
        <v>0</v>
      </c>
      <c r="CS22" s="128">
        <f t="shared" si="6"/>
        <v>0</v>
      </c>
      <c r="CT22" s="128">
        <f t="shared" si="6"/>
        <v>0</v>
      </c>
      <c r="CU22" s="128">
        <f t="shared" si="6"/>
        <v>0</v>
      </c>
      <c r="CV22" s="128">
        <f t="shared" si="6"/>
        <v>0</v>
      </c>
      <c r="CW22" s="128">
        <f t="shared" si="6"/>
        <v>0</v>
      </c>
      <c r="CX22" s="128">
        <f t="shared" si="6"/>
        <v>0</v>
      </c>
      <c r="CY22" s="128">
        <f t="shared" si="6"/>
        <v>0</v>
      </c>
      <c r="CZ22" s="128">
        <f t="shared" si="6"/>
        <v>0</v>
      </c>
      <c r="DA22" s="128">
        <f t="shared" si="7"/>
        <v>0</v>
      </c>
      <c r="DB22" s="128">
        <f t="shared" si="7"/>
        <v>0</v>
      </c>
      <c r="DC22" s="128"/>
    </row>
    <row r="23" spans="2:107">
      <c r="B23" s="143" t="s">
        <v>31</v>
      </c>
      <c r="C23" s="144" t="s">
        <v>44</v>
      </c>
      <c r="D23" s="145" t="s">
        <v>47</v>
      </c>
      <c r="E23" s="123" t="s">
        <v>29</v>
      </c>
      <c r="F23" s="123">
        <v>43831</v>
      </c>
      <c r="G23" s="146" t="s">
        <v>48</v>
      </c>
      <c r="H23" s="147" t="s">
        <v>5</v>
      </c>
      <c r="I23" s="77"/>
      <c r="J23" s="96"/>
      <c r="K23" s="97">
        <v>1</v>
      </c>
      <c r="L23" s="97">
        <v>1</v>
      </c>
      <c r="M23" s="97">
        <v>1</v>
      </c>
      <c r="N23" s="97">
        <v>1</v>
      </c>
      <c r="O23" s="97">
        <v>1</v>
      </c>
      <c r="P23" s="97">
        <v>1</v>
      </c>
      <c r="Q23" s="97">
        <v>1</v>
      </c>
      <c r="R23" s="97">
        <v>1</v>
      </c>
      <c r="S23" s="97">
        <v>1</v>
      </c>
      <c r="T23" s="126">
        <v>1</v>
      </c>
      <c r="U23" s="126">
        <v>1</v>
      </c>
      <c r="V23" s="97">
        <v>1</v>
      </c>
      <c r="W23" s="97">
        <v>1</v>
      </c>
      <c r="X23" s="97">
        <v>1</v>
      </c>
      <c r="Y23" s="97">
        <v>1</v>
      </c>
      <c r="Z23" s="97">
        <v>1</v>
      </c>
      <c r="AA23" s="97">
        <v>1</v>
      </c>
      <c r="AB23" s="97">
        <v>1</v>
      </c>
      <c r="AC23" s="97">
        <v>1</v>
      </c>
      <c r="AD23" s="97">
        <v>1</v>
      </c>
      <c r="AE23" s="97">
        <v>1</v>
      </c>
      <c r="AF23" s="97">
        <v>1</v>
      </c>
      <c r="AG23" s="127">
        <v>1</v>
      </c>
      <c r="AH23" s="97">
        <v>1</v>
      </c>
      <c r="AI23" s="97">
        <v>1</v>
      </c>
      <c r="AJ23" s="97">
        <v>1</v>
      </c>
      <c r="AK23" s="97">
        <v>1</v>
      </c>
      <c r="AL23" s="97">
        <v>1</v>
      </c>
      <c r="AM23" s="99">
        <v>1</v>
      </c>
      <c r="AN23" s="97">
        <v>1</v>
      </c>
      <c r="AO23" s="97">
        <v>1</v>
      </c>
      <c r="AP23" s="97">
        <v>1</v>
      </c>
      <c r="AQ23" s="97">
        <v>1</v>
      </c>
      <c r="AR23" s="100">
        <v>1</v>
      </c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101"/>
      <c r="BE23" s="77"/>
      <c r="BF23" s="102">
        <f t="shared" si="1"/>
        <v>23</v>
      </c>
      <c r="BH23" s="104">
        <f t="shared" si="2"/>
        <v>0</v>
      </c>
      <c r="BI23" s="105">
        <f t="shared" si="8"/>
        <v>11</v>
      </c>
      <c r="BJ23" s="148"/>
      <c r="BK23" s="107">
        <f t="shared" si="3"/>
        <v>0</v>
      </c>
      <c r="BL23" s="104">
        <f t="shared" si="0"/>
        <v>0</v>
      </c>
      <c r="BM23" s="104">
        <v>259413</v>
      </c>
      <c r="BN23" s="104">
        <f t="shared" si="4"/>
        <v>-259413</v>
      </c>
      <c r="BO23" s="1" t="s">
        <v>49</v>
      </c>
      <c r="BP23" s="1" t="s">
        <v>47</v>
      </c>
      <c r="BQ23" s="1">
        <v>7000</v>
      </c>
      <c r="BR23" s="1">
        <v>35</v>
      </c>
      <c r="BS23" s="7">
        <v>245000</v>
      </c>
      <c r="BT23" s="149"/>
      <c r="BU23" s="128">
        <f t="shared" si="5"/>
        <v>0</v>
      </c>
      <c r="BV23" s="128">
        <f t="shared" si="5"/>
        <v>0</v>
      </c>
      <c r="BW23" s="128">
        <f t="shared" si="5"/>
        <v>0</v>
      </c>
      <c r="BX23" s="128">
        <f t="shared" si="5"/>
        <v>0</v>
      </c>
      <c r="BY23" s="128">
        <f t="shared" si="5"/>
        <v>0</v>
      </c>
      <c r="BZ23" s="128">
        <f t="shared" si="5"/>
        <v>0</v>
      </c>
      <c r="CA23" s="128">
        <f t="shared" si="5"/>
        <v>0</v>
      </c>
      <c r="CB23" s="128">
        <f t="shared" si="5"/>
        <v>0</v>
      </c>
      <c r="CC23" s="128">
        <f t="shared" si="5"/>
        <v>0</v>
      </c>
      <c r="CD23" s="128">
        <f t="shared" si="5"/>
        <v>0</v>
      </c>
      <c r="CE23" s="128">
        <f t="shared" si="5"/>
        <v>0</v>
      </c>
      <c r="CF23" s="128">
        <f t="shared" si="5"/>
        <v>0</v>
      </c>
      <c r="CG23" s="128">
        <f t="shared" si="5"/>
        <v>0</v>
      </c>
      <c r="CH23" s="128">
        <f t="shared" si="5"/>
        <v>0</v>
      </c>
      <c r="CI23" s="128">
        <f t="shared" si="5"/>
        <v>0</v>
      </c>
      <c r="CJ23" s="128">
        <f t="shared" si="5"/>
        <v>0</v>
      </c>
      <c r="CK23" s="128">
        <f t="shared" si="6"/>
        <v>0</v>
      </c>
      <c r="CL23" s="128">
        <f t="shared" si="6"/>
        <v>0</v>
      </c>
      <c r="CM23" s="128">
        <f t="shared" si="6"/>
        <v>0</v>
      </c>
      <c r="CN23" s="128">
        <f t="shared" si="6"/>
        <v>0</v>
      </c>
      <c r="CO23" s="128">
        <f t="shared" si="6"/>
        <v>0</v>
      </c>
      <c r="CP23" s="128">
        <f t="shared" si="6"/>
        <v>0</v>
      </c>
      <c r="CQ23" s="128">
        <f t="shared" si="6"/>
        <v>0</v>
      </c>
      <c r="CR23" s="128">
        <f t="shared" si="6"/>
        <v>0</v>
      </c>
      <c r="CS23" s="128">
        <f t="shared" si="6"/>
        <v>0</v>
      </c>
      <c r="CT23" s="128">
        <f t="shared" si="6"/>
        <v>0</v>
      </c>
      <c r="CU23" s="128">
        <f t="shared" si="6"/>
        <v>0</v>
      </c>
      <c r="CV23" s="128">
        <f t="shared" si="6"/>
        <v>0</v>
      </c>
      <c r="CW23" s="128">
        <f t="shared" si="6"/>
        <v>0</v>
      </c>
      <c r="CX23" s="128">
        <f t="shared" si="6"/>
        <v>0</v>
      </c>
      <c r="CY23" s="128">
        <f t="shared" si="6"/>
        <v>0</v>
      </c>
      <c r="CZ23" s="128">
        <f t="shared" si="6"/>
        <v>0</v>
      </c>
      <c r="DA23" s="128">
        <f t="shared" si="7"/>
        <v>0</v>
      </c>
      <c r="DB23" s="128">
        <f t="shared" si="7"/>
        <v>0</v>
      </c>
      <c r="DC23" s="128"/>
    </row>
    <row r="24" spans="2:107">
      <c r="B24" s="143" t="s">
        <v>31</v>
      </c>
      <c r="C24" s="144" t="s">
        <v>50</v>
      </c>
      <c r="D24" s="145" t="s">
        <v>51</v>
      </c>
      <c r="E24" s="123" t="s">
        <v>29</v>
      </c>
      <c r="F24" s="123">
        <v>43862</v>
      </c>
      <c r="G24" s="146"/>
      <c r="H24" s="147" t="s">
        <v>52</v>
      </c>
      <c r="I24" s="77"/>
      <c r="J24" s="96"/>
      <c r="K24" s="97">
        <v>0.5</v>
      </c>
      <c r="L24" s="97">
        <v>0.5</v>
      </c>
      <c r="M24" s="97">
        <v>1</v>
      </c>
      <c r="N24" s="97">
        <v>1</v>
      </c>
      <c r="O24" s="97">
        <v>1</v>
      </c>
      <c r="P24" s="97">
        <v>1</v>
      </c>
      <c r="Q24" s="97">
        <v>1</v>
      </c>
      <c r="R24" s="97">
        <v>1</v>
      </c>
      <c r="S24" s="97">
        <v>1</v>
      </c>
      <c r="T24" s="97">
        <v>1</v>
      </c>
      <c r="U24" s="97">
        <v>1</v>
      </c>
      <c r="V24" s="97">
        <v>1</v>
      </c>
      <c r="W24" s="97">
        <v>1</v>
      </c>
      <c r="X24" s="97">
        <v>1</v>
      </c>
      <c r="Y24" s="97">
        <v>1</v>
      </c>
      <c r="Z24" s="151">
        <v>1</v>
      </c>
      <c r="AA24" s="97">
        <v>1</v>
      </c>
      <c r="AB24" s="97">
        <v>1</v>
      </c>
      <c r="AC24" s="97">
        <v>1</v>
      </c>
      <c r="AD24" s="97">
        <v>1</v>
      </c>
      <c r="AE24" s="97">
        <v>1</v>
      </c>
      <c r="AF24" s="97">
        <v>1</v>
      </c>
      <c r="AG24" s="150">
        <v>1</v>
      </c>
      <c r="AH24" s="97">
        <v>1</v>
      </c>
      <c r="AI24" s="97">
        <v>1</v>
      </c>
      <c r="AJ24" s="97">
        <v>1</v>
      </c>
      <c r="AK24" s="97">
        <v>1</v>
      </c>
      <c r="AL24" s="97">
        <v>1</v>
      </c>
      <c r="AM24" s="99">
        <v>1</v>
      </c>
      <c r="AN24" s="97">
        <v>1</v>
      </c>
      <c r="AO24" s="97">
        <v>1</v>
      </c>
      <c r="AP24" s="97">
        <v>1</v>
      </c>
      <c r="AQ24" s="97">
        <v>1</v>
      </c>
      <c r="AR24" s="100">
        <v>1</v>
      </c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101"/>
      <c r="BE24" s="77"/>
      <c r="BF24" s="102">
        <f t="shared" si="1"/>
        <v>22</v>
      </c>
      <c r="BH24" s="104">
        <f t="shared" si="2"/>
        <v>0</v>
      </c>
      <c r="BI24" s="105">
        <f t="shared" si="8"/>
        <v>11</v>
      </c>
      <c r="BJ24" s="148"/>
      <c r="BK24" s="107">
        <f t="shared" si="3"/>
        <v>0</v>
      </c>
      <c r="BL24" s="104">
        <f t="shared" si="0"/>
        <v>0</v>
      </c>
      <c r="BM24" s="104">
        <v>426178.5</v>
      </c>
      <c r="BN24" s="104">
        <f t="shared" si="4"/>
        <v>-426178.5</v>
      </c>
      <c r="BO24" s="1" t="s">
        <v>53</v>
      </c>
      <c r="BP24" s="1" t="s">
        <v>51</v>
      </c>
      <c r="BQ24" s="1">
        <v>10833.325000000001</v>
      </c>
      <c r="BR24" s="1">
        <v>39</v>
      </c>
      <c r="BS24" s="7">
        <v>422499.67500000005</v>
      </c>
      <c r="BT24" s="149"/>
      <c r="BU24" s="128">
        <f t="shared" si="5"/>
        <v>0</v>
      </c>
      <c r="BV24" s="128">
        <f t="shared" si="5"/>
        <v>0</v>
      </c>
      <c r="BW24" s="128">
        <f t="shared" si="5"/>
        <v>0</v>
      </c>
      <c r="BX24" s="128">
        <f t="shared" si="5"/>
        <v>0</v>
      </c>
      <c r="BY24" s="128">
        <f t="shared" si="5"/>
        <v>0</v>
      </c>
      <c r="BZ24" s="128">
        <f t="shared" si="5"/>
        <v>0</v>
      </c>
      <c r="CA24" s="128">
        <f t="shared" si="5"/>
        <v>0</v>
      </c>
      <c r="CB24" s="128">
        <f t="shared" si="5"/>
        <v>0</v>
      </c>
      <c r="CC24" s="128">
        <f t="shared" si="5"/>
        <v>0</v>
      </c>
      <c r="CD24" s="128">
        <f t="shared" si="5"/>
        <v>0</v>
      </c>
      <c r="CE24" s="128">
        <f t="shared" si="5"/>
        <v>0</v>
      </c>
      <c r="CF24" s="128">
        <f t="shared" si="5"/>
        <v>0</v>
      </c>
      <c r="CG24" s="128">
        <f t="shared" si="5"/>
        <v>0</v>
      </c>
      <c r="CH24" s="128">
        <f t="shared" si="5"/>
        <v>0</v>
      </c>
      <c r="CI24" s="128">
        <f t="shared" si="5"/>
        <v>0</v>
      </c>
      <c r="CJ24" s="128">
        <f t="shared" si="5"/>
        <v>0</v>
      </c>
      <c r="CK24" s="128">
        <f t="shared" si="6"/>
        <v>0</v>
      </c>
      <c r="CL24" s="128">
        <f t="shared" si="6"/>
        <v>0</v>
      </c>
      <c r="CM24" s="128">
        <f t="shared" si="6"/>
        <v>0</v>
      </c>
      <c r="CN24" s="128">
        <f t="shared" si="6"/>
        <v>0</v>
      </c>
      <c r="CO24" s="128">
        <f t="shared" si="6"/>
        <v>0</v>
      </c>
      <c r="CP24" s="128">
        <f t="shared" si="6"/>
        <v>0</v>
      </c>
      <c r="CQ24" s="128">
        <f t="shared" si="6"/>
        <v>0</v>
      </c>
      <c r="CR24" s="128">
        <f t="shared" si="6"/>
        <v>0</v>
      </c>
      <c r="CS24" s="128">
        <f t="shared" si="6"/>
        <v>0</v>
      </c>
      <c r="CT24" s="128">
        <f t="shared" si="6"/>
        <v>0</v>
      </c>
      <c r="CU24" s="128">
        <f t="shared" si="6"/>
        <v>0</v>
      </c>
      <c r="CV24" s="128">
        <f t="shared" si="6"/>
        <v>0</v>
      </c>
      <c r="CW24" s="128">
        <f t="shared" si="6"/>
        <v>0</v>
      </c>
      <c r="CX24" s="128">
        <f t="shared" si="6"/>
        <v>0</v>
      </c>
      <c r="CY24" s="128">
        <f t="shared" si="6"/>
        <v>0</v>
      </c>
      <c r="CZ24" s="128">
        <f t="shared" si="6"/>
        <v>0</v>
      </c>
      <c r="DA24" s="128">
        <f t="shared" si="7"/>
        <v>0</v>
      </c>
      <c r="DB24" s="128">
        <f t="shared" si="7"/>
        <v>0</v>
      </c>
      <c r="DC24" s="128"/>
    </row>
    <row r="25" spans="2:107">
      <c r="B25" s="143" t="s">
        <v>31</v>
      </c>
      <c r="C25" s="144" t="s">
        <v>54</v>
      </c>
      <c r="D25" s="145" t="s">
        <v>55</v>
      </c>
      <c r="E25" s="123" t="s">
        <v>29</v>
      </c>
      <c r="F25" s="123">
        <v>43891</v>
      </c>
      <c r="G25" s="146" t="s">
        <v>56</v>
      </c>
      <c r="H25" s="147" t="s">
        <v>52</v>
      </c>
      <c r="I25" s="77"/>
      <c r="J25" s="96"/>
      <c r="K25" s="97">
        <v>0</v>
      </c>
      <c r="L25" s="97"/>
      <c r="M25" s="97">
        <v>0</v>
      </c>
      <c r="N25" s="97">
        <v>0</v>
      </c>
      <c r="O25" s="97">
        <v>0</v>
      </c>
      <c r="P25" s="97"/>
      <c r="Q25" s="97"/>
      <c r="R25" s="97"/>
      <c r="S25" s="97"/>
      <c r="T25" s="97"/>
      <c r="U25" s="97"/>
      <c r="V25" s="97"/>
      <c r="W25" s="97"/>
      <c r="X25" s="97"/>
      <c r="Y25" s="97">
        <v>1</v>
      </c>
      <c r="Z25" s="97">
        <v>0</v>
      </c>
      <c r="AA25" s="97">
        <v>0.5</v>
      </c>
      <c r="AB25" s="97">
        <v>0.5</v>
      </c>
      <c r="AC25" s="97">
        <v>0.5</v>
      </c>
      <c r="AD25" s="97">
        <v>0.5</v>
      </c>
      <c r="AE25" s="97">
        <v>0.5</v>
      </c>
      <c r="AF25" s="97">
        <v>0.4</v>
      </c>
      <c r="AG25" s="150">
        <v>1</v>
      </c>
      <c r="AH25" s="97">
        <v>1</v>
      </c>
      <c r="AI25" s="97">
        <v>1</v>
      </c>
      <c r="AJ25" s="97">
        <v>1</v>
      </c>
      <c r="AK25" s="97">
        <v>1</v>
      </c>
      <c r="AL25" s="97">
        <v>1</v>
      </c>
      <c r="AM25" s="99">
        <v>1</v>
      </c>
      <c r="AN25" s="97">
        <v>1</v>
      </c>
      <c r="AO25" s="97">
        <v>1</v>
      </c>
      <c r="AP25" s="97">
        <v>1</v>
      </c>
      <c r="AQ25" s="97">
        <v>1</v>
      </c>
      <c r="AR25" s="100">
        <v>1</v>
      </c>
      <c r="AS25" s="97">
        <v>1</v>
      </c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101"/>
      <c r="BE25" s="77"/>
      <c r="BF25" s="102">
        <f t="shared" si="1"/>
        <v>4.9000000000000004</v>
      </c>
      <c r="BH25" s="104">
        <f t="shared" si="2"/>
        <v>0</v>
      </c>
      <c r="BI25" s="105">
        <f t="shared" si="8"/>
        <v>12</v>
      </c>
      <c r="BJ25" s="148"/>
      <c r="BK25" s="107">
        <f t="shared" si="3"/>
        <v>0</v>
      </c>
      <c r="BL25" s="104">
        <f t="shared" si="0"/>
        <v>0</v>
      </c>
      <c r="BM25" s="104">
        <v>265701.8</v>
      </c>
      <c r="BN25" s="104">
        <f t="shared" si="4"/>
        <v>-265701.8</v>
      </c>
      <c r="BO25" s="1" t="s">
        <v>54</v>
      </c>
      <c r="BP25" s="1" t="s">
        <v>57</v>
      </c>
      <c r="BQ25" s="1">
        <v>7999.333333333333</v>
      </c>
      <c r="BR25" s="1">
        <v>26</v>
      </c>
      <c r="BS25" s="7">
        <v>207982.66666666666</v>
      </c>
      <c r="BT25" s="149"/>
      <c r="BU25" s="128">
        <f t="shared" si="5"/>
        <v>0</v>
      </c>
      <c r="BV25" s="128">
        <f t="shared" si="5"/>
        <v>0</v>
      </c>
      <c r="BW25" s="128">
        <f t="shared" si="5"/>
        <v>0</v>
      </c>
      <c r="BX25" s="128">
        <f t="shared" si="5"/>
        <v>0</v>
      </c>
      <c r="BY25" s="128">
        <f t="shared" si="5"/>
        <v>0</v>
      </c>
      <c r="BZ25" s="128">
        <f t="shared" si="5"/>
        <v>0</v>
      </c>
      <c r="CA25" s="128">
        <f t="shared" si="5"/>
        <v>0</v>
      </c>
      <c r="CB25" s="128">
        <f t="shared" si="5"/>
        <v>0</v>
      </c>
      <c r="CC25" s="128">
        <f t="shared" si="5"/>
        <v>0</v>
      </c>
      <c r="CD25" s="128">
        <f t="shared" si="5"/>
        <v>0</v>
      </c>
      <c r="CE25" s="128">
        <f t="shared" si="5"/>
        <v>0</v>
      </c>
      <c r="CF25" s="128">
        <f t="shared" si="5"/>
        <v>0</v>
      </c>
      <c r="CG25" s="128">
        <f t="shared" si="5"/>
        <v>0</v>
      </c>
      <c r="CH25" s="128">
        <f t="shared" si="5"/>
        <v>0</v>
      </c>
      <c r="CI25" s="128">
        <f t="shared" si="5"/>
        <v>0</v>
      </c>
      <c r="CJ25" s="128">
        <f t="shared" si="5"/>
        <v>0</v>
      </c>
      <c r="CK25" s="128">
        <f t="shared" si="6"/>
        <v>0</v>
      </c>
      <c r="CL25" s="128">
        <f t="shared" si="6"/>
        <v>0</v>
      </c>
      <c r="CM25" s="128">
        <f t="shared" si="6"/>
        <v>0</v>
      </c>
      <c r="CN25" s="128">
        <f t="shared" si="6"/>
        <v>0</v>
      </c>
      <c r="CO25" s="128">
        <f t="shared" si="6"/>
        <v>0</v>
      </c>
      <c r="CP25" s="128">
        <f t="shared" si="6"/>
        <v>0</v>
      </c>
      <c r="CQ25" s="128">
        <f t="shared" si="6"/>
        <v>0</v>
      </c>
      <c r="CR25" s="128">
        <f t="shared" si="6"/>
        <v>0</v>
      </c>
      <c r="CS25" s="128">
        <f t="shared" si="6"/>
        <v>0</v>
      </c>
      <c r="CT25" s="128">
        <f t="shared" si="6"/>
        <v>0</v>
      </c>
      <c r="CU25" s="128">
        <f t="shared" si="6"/>
        <v>0</v>
      </c>
      <c r="CV25" s="128">
        <f t="shared" si="6"/>
        <v>0</v>
      </c>
      <c r="CW25" s="128">
        <f t="shared" si="6"/>
        <v>0</v>
      </c>
      <c r="CX25" s="128">
        <f t="shared" si="6"/>
        <v>0</v>
      </c>
      <c r="CY25" s="128">
        <f t="shared" si="6"/>
        <v>0</v>
      </c>
      <c r="CZ25" s="128">
        <f t="shared" si="6"/>
        <v>0</v>
      </c>
      <c r="DA25" s="128">
        <f t="shared" si="7"/>
        <v>0</v>
      </c>
      <c r="DB25" s="128">
        <f t="shared" si="7"/>
        <v>0</v>
      </c>
      <c r="DC25" s="128"/>
    </row>
    <row r="26" spans="2:107" ht="10.8" thickBot="1">
      <c r="B26" s="120" t="s">
        <v>31</v>
      </c>
      <c r="C26" s="121" t="s">
        <v>58</v>
      </c>
      <c r="D26" s="122" t="s">
        <v>59</v>
      </c>
      <c r="E26" s="123" t="s">
        <v>29</v>
      </c>
      <c r="F26" s="123">
        <v>43922</v>
      </c>
      <c r="G26" s="124"/>
      <c r="H26" s="125" t="s">
        <v>5</v>
      </c>
      <c r="I26" s="77"/>
      <c r="J26" s="96"/>
      <c r="K26" s="97">
        <v>1</v>
      </c>
      <c r="L26" s="97">
        <v>1</v>
      </c>
      <c r="M26" s="97">
        <v>1</v>
      </c>
      <c r="N26" s="97">
        <v>1</v>
      </c>
      <c r="O26" s="97">
        <v>1</v>
      </c>
      <c r="P26" s="97">
        <v>1</v>
      </c>
      <c r="Q26" s="97">
        <v>1</v>
      </c>
      <c r="R26" s="97">
        <v>1</v>
      </c>
      <c r="S26" s="97">
        <v>1</v>
      </c>
      <c r="T26" s="126">
        <v>1</v>
      </c>
      <c r="U26" s="126">
        <v>1</v>
      </c>
      <c r="V26" s="97">
        <v>1</v>
      </c>
      <c r="W26" s="97">
        <v>1</v>
      </c>
      <c r="X26" s="97">
        <v>1</v>
      </c>
      <c r="Y26" s="97">
        <v>1</v>
      </c>
      <c r="Z26" s="97">
        <v>1</v>
      </c>
      <c r="AA26" s="97">
        <v>1</v>
      </c>
      <c r="AB26" s="97">
        <v>1</v>
      </c>
      <c r="AC26" s="97">
        <v>1</v>
      </c>
      <c r="AD26" s="97">
        <v>1</v>
      </c>
      <c r="AE26" s="97">
        <v>1</v>
      </c>
      <c r="AF26" s="97">
        <v>1</v>
      </c>
      <c r="AG26" s="127">
        <v>1</v>
      </c>
      <c r="AH26" s="97">
        <v>1</v>
      </c>
      <c r="AI26" s="97">
        <v>1</v>
      </c>
      <c r="AJ26" s="97">
        <v>1</v>
      </c>
      <c r="AK26" s="97">
        <v>1</v>
      </c>
      <c r="AL26" s="97">
        <v>1</v>
      </c>
      <c r="AM26" s="99">
        <v>1</v>
      </c>
      <c r="AN26" s="97">
        <v>1</v>
      </c>
      <c r="AO26" s="97">
        <v>1</v>
      </c>
      <c r="AP26" s="97">
        <v>1</v>
      </c>
      <c r="AQ26" s="97">
        <v>1</v>
      </c>
      <c r="AR26" s="100">
        <v>1</v>
      </c>
      <c r="AS26" s="97">
        <v>1</v>
      </c>
      <c r="AT26" s="97">
        <v>1</v>
      </c>
      <c r="AU26" s="97"/>
      <c r="AV26" s="97"/>
      <c r="AW26" s="97"/>
      <c r="AX26" s="97"/>
      <c r="AY26" s="97"/>
      <c r="AZ26" s="97"/>
      <c r="BA26" s="97"/>
      <c r="BB26" s="97"/>
      <c r="BC26" s="97"/>
      <c r="BD26" s="101"/>
      <c r="BE26" s="77"/>
      <c r="BF26" s="102">
        <f t="shared" si="1"/>
        <v>23</v>
      </c>
      <c r="BH26" s="104">
        <f t="shared" si="2"/>
        <v>0</v>
      </c>
      <c r="BI26" s="105">
        <f t="shared" si="8"/>
        <v>13</v>
      </c>
      <c r="BJ26" s="148"/>
      <c r="BK26" s="107">
        <f t="shared" si="3"/>
        <v>0</v>
      </c>
      <c r="BL26" s="104">
        <f t="shared" si="0"/>
        <v>0</v>
      </c>
      <c r="BM26" s="104">
        <v>293103</v>
      </c>
      <c r="BN26" s="104">
        <f t="shared" si="4"/>
        <v>-293103</v>
      </c>
      <c r="BO26" s="1" t="s">
        <v>58</v>
      </c>
      <c r="BP26" s="1" t="s">
        <v>60</v>
      </c>
      <c r="BQ26" s="1">
        <v>7250</v>
      </c>
      <c r="BR26" s="1">
        <v>42</v>
      </c>
      <c r="BS26" s="7">
        <v>304500</v>
      </c>
      <c r="BT26" s="149"/>
      <c r="BU26" s="128">
        <f t="shared" si="5"/>
        <v>0</v>
      </c>
      <c r="BV26" s="128">
        <f t="shared" si="5"/>
        <v>0</v>
      </c>
      <c r="BW26" s="128">
        <f t="shared" si="5"/>
        <v>0</v>
      </c>
      <c r="BX26" s="128">
        <f t="shared" si="5"/>
        <v>0</v>
      </c>
      <c r="BY26" s="128">
        <f t="shared" si="5"/>
        <v>0</v>
      </c>
      <c r="BZ26" s="128">
        <f t="shared" si="5"/>
        <v>0</v>
      </c>
      <c r="CA26" s="128">
        <f t="shared" si="5"/>
        <v>0</v>
      </c>
      <c r="CB26" s="128">
        <f t="shared" si="5"/>
        <v>0</v>
      </c>
      <c r="CC26" s="128">
        <f t="shared" si="5"/>
        <v>0</v>
      </c>
      <c r="CD26" s="128">
        <f t="shared" si="5"/>
        <v>0</v>
      </c>
      <c r="CE26" s="128">
        <f t="shared" si="5"/>
        <v>0</v>
      </c>
      <c r="CF26" s="128">
        <f t="shared" si="5"/>
        <v>0</v>
      </c>
      <c r="CG26" s="128">
        <f t="shared" si="5"/>
        <v>0</v>
      </c>
      <c r="CH26" s="128">
        <f t="shared" si="5"/>
        <v>0</v>
      </c>
      <c r="CI26" s="128">
        <f t="shared" si="5"/>
        <v>0</v>
      </c>
      <c r="CJ26" s="128">
        <f t="shared" si="5"/>
        <v>0</v>
      </c>
      <c r="CK26" s="128">
        <f t="shared" si="6"/>
        <v>0</v>
      </c>
      <c r="CL26" s="128">
        <f t="shared" si="6"/>
        <v>0</v>
      </c>
      <c r="CM26" s="128">
        <f t="shared" si="6"/>
        <v>0</v>
      </c>
      <c r="CN26" s="128">
        <f t="shared" si="6"/>
        <v>0</v>
      </c>
      <c r="CO26" s="128">
        <f t="shared" si="6"/>
        <v>0</v>
      </c>
      <c r="CP26" s="128">
        <f t="shared" si="6"/>
        <v>0</v>
      </c>
      <c r="CQ26" s="128">
        <f t="shared" si="6"/>
        <v>0</v>
      </c>
      <c r="CR26" s="128">
        <f t="shared" si="6"/>
        <v>0</v>
      </c>
      <c r="CS26" s="128">
        <f t="shared" si="6"/>
        <v>0</v>
      </c>
      <c r="CT26" s="128">
        <f t="shared" si="6"/>
        <v>0</v>
      </c>
      <c r="CU26" s="128">
        <f t="shared" si="6"/>
        <v>0</v>
      </c>
      <c r="CV26" s="128">
        <f t="shared" si="6"/>
        <v>0</v>
      </c>
      <c r="CW26" s="128">
        <f t="shared" si="6"/>
        <v>0</v>
      </c>
      <c r="CX26" s="128">
        <f t="shared" si="6"/>
        <v>0</v>
      </c>
      <c r="CY26" s="128">
        <f t="shared" si="6"/>
        <v>0</v>
      </c>
      <c r="CZ26" s="128">
        <f t="shared" si="6"/>
        <v>0</v>
      </c>
      <c r="DA26" s="128">
        <f t="shared" si="7"/>
        <v>0</v>
      </c>
      <c r="DB26" s="128">
        <f t="shared" si="7"/>
        <v>0</v>
      </c>
      <c r="DC26" s="128"/>
    </row>
    <row r="27" spans="2:107" ht="10.8" thickBot="1">
      <c r="B27" s="90"/>
      <c r="C27" s="129"/>
      <c r="D27" s="115"/>
      <c r="E27" s="130"/>
      <c r="F27" s="131"/>
      <c r="G27" s="117"/>
      <c r="H27" s="132"/>
      <c r="I27" s="77"/>
      <c r="J27" s="96"/>
      <c r="K27" s="97">
        <v>0</v>
      </c>
      <c r="L27" s="97"/>
      <c r="M27" s="97"/>
      <c r="N27" s="97"/>
      <c r="O27" s="97">
        <v>0</v>
      </c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8"/>
      <c r="AH27" s="97"/>
      <c r="AI27" s="97"/>
      <c r="AJ27" s="97"/>
      <c r="AK27" s="97"/>
      <c r="AL27" s="97"/>
      <c r="AM27" s="99"/>
      <c r="AN27" s="97"/>
      <c r="AO27" s="97"/>
      <c r="AP27" s="97"/>
      <c r="AQ27" s="97"/>
      <c r="AR27" s="100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101"/>
      <c r="BE27" s="77"/>
      <c r="BF27" s="102">
        <f t="shared" si="1"/>
        <v>0</v>
      </c>
      <c r="BG27" s="103"/>
      <c r="BH27" s="104">
        <f t="shared" si="2"/>
        <v>0</v>
      </c>
      <c r="BI27" s="105"/>
      <c r="BJ27" s="106"/>
      <c r="BK27" s="107"/>
      <c r="BL27" s="104">
        <f t="shared" si="0"/>
        <v>0</v>
      </c>
      <c r="BM27" s="104">
        <v>0</v>
      </c>
      <c r="BN27" s="104">
        <f t="shared" si="4"/>
        <v>0</v>
      </c>
      <c r="BU27" s="128">
        <f t="shared" si="5"/>
        <v>0</v>
      </c>
      <c r="BV27" s="128">
        <f t="shared" si="5"/>
        <v>0</v>
      </c>
      <c r="BW27" s="128">
        <f t="shared" si="5"/>
        <v>0</v>
      </c>
      <c r="BX27" s="128">
        <f t="shared" si="5"/>
        <v>0</v>
      </c>
      <c r="BY27" s="128">
        <f t="shared" si="5"/>
        <v>0</v>
      </c>
      <c r="BZ27" s="128">
        <f t="shared" si="5"/>
        <v>0</v>
      </c>
      <c r="CA27" s="128">
        <f t="shared" si="5"/>
        <v>0</v>
      </c>
      <c r="CB27" s="128">
        <f t="shared" si="5"/>
        <v>0</v>
      </c>
      <c r="CC27" s="128">
        <f t="shared" si="5"/>
        <v>0</v>
      </c>
      <c r="CD27" s="128">
        <f t="shared" si="5"/>
        <v>0</v>
      </c>
      <c r="CE27" s="128">
        <f t="shared" si="5"/>
        <v>0</v>
      </c>
      <c r="CF27" s="128">
        <f t="shared" si="5"/>
        <v>0</v>
      </c>
      <c r="CG27" s="128">
        <f t="shared" si="5"/>
        <v>0</v>
      </c>
      <c r="CH27" s="128">
        <f t="shared" si="5"/>
        <v>0</v>
      </c>
      <c r="CI27" s="128">
        <f t="shared" si="5"/>
        <v>0</v>
      </c>
      <c r="CJ27" s="128">
        <f t="shared" si="5"/>
        <v>0</v>
      </c>
      <c r="CK27" s="128">
        <f t="shared" si="6"/>
        <v>0</v>
      </c>
      <c r="CL27" s="128">
        <f t="shared" si="6"/>
        <v>0</v>
      </c>
      <c r="CM27" s="128">
        <f t="shared" si="6"/>
        <v>0</v>
      </c>
      <c r="CN27" s="128">
        <f t="shared" si="6"/>
        <v>0</v>
      </c>
      <c r="CO27" s="128">
        <f t="shared" si="6"/>
        <v>0</v>
      </c>
      <c r="CP27" s="128">
        <f t="shared" si="6"/>
        <v>0</v>
      </c>
      <c r="CQ27" s="128">
        <f t="shared" si="6"/>
        <v>0</v>
      </c>
      <c r="CR27" s="128">
        <f t="shared" si="6"/>
        <v>0</v>
      </c>
      <c r="CS27" s="128">
        <f t="shared" si="6"/>
        <v>0</v>
      </c>
      <c r="CT27" s="128">
        <f t="shared" si="6"/>
        <v>0</v>
      </c>
      <c r="CU27" s="128">
        <f t="shared" si="6"/>
        <v>0</v>
      </c>
      <c r="CV27" s="128">
        <f t="shared" si="6"/>
        <v>0</v>
      </c>
      <c r="CW27" s="128">
        <f t="shared" si="6"/>
        <v>0</v>
      </c>
      <c r="CX27" s="128">
        <f t="shared" si="6"/>
        <v>0</v>
      </c>
      <c r="CY27" s="128">
        <f t="shared" si="6"/>
        <v>0</v>
      </c>
      <c r="CZ27" s="128">
        <f t="shared" si="6"/>
        <v>0</v>
      </c>
      <c r="DA27" s="128">
        <f t="shared" si="7"/>
        <v>0</v>
      </c>
      <c r="DB27" s="128">
        <f t="shared" si="7"/>
        <v>0</v>
      </c>
      <c r="DC27" s="128"/>
    </row>
    <row r="28" spans="2:107" ht="10.8" thickBot="1">
      <c r="B28" s="108"/>
      <c r="C28" s="133" t="s">
        <v>61</v>
      </c>
      <c r="D28" s="110"/>
      <c r="E28" s="134"/>
      <c r="F28" s="135"/>
      <c r="G28" s="112"/>
      <c r="H28" s="136"/>
      <c r="I28" s="77"/>
      <c r="J28" s="96"/>
      <c r="K28" s="97">
        <v>0</v>
      </c>
      <c r="L28" s="97"/>
      <c r="M28" s="97"/>
      <c r="N28" s="97"/>
      <c r="O28" s="97">
        <v>0</v>
      </c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8"/>
      <c r="AH28" s="97"/>
      <c r="AI28" s="97"/>
      <c r="AJ28" s="97"/>
      <c r="AK28" s="97"/>
      <c r="AL28" s="97"/>
      <c r="AM28" s="99"/>
      <c r="AN28" s="97"/>
      <c r="AO28" s="97"/>
      <c r="AP28" s="97"/>
      <c r="AQ28" s="97"/>
      <c r="AR28" s="100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101"/>
      <c r="BE28" s="77"/>
      <c r="BF28" s="102">
        <f t="shared" si="1"/>
        <v>0</v>
      </c>
      <c r="BG28" s="103"/>
      <c r="BH28" s="104">
        <f t="shared" si="2"/>
        <v>0</v>
      </c>
      <c r="BI28" s="105"/>
      <c r="BJ28" s="106"/>
      <c r="BK28" s="107"/>
      <c r="BL28" s="104">
        <f t="shared" si="0"/>
        <v>0</v>
      </c>
      <c r="BM28" s="104">
        <v>0</v>
      </c>
      <c r="BN28" s="104">
        <f t="shared" si="4"/>
        <v>0</v>
      </c>
      <c r="BU28" s="128">
        <f t="shared" si="5"/>
        <v>0</v>
      </c>
      <c r="BV28" s="128">
        <f t="shared" si="5"/>
        <v>0</v>
      </c>
      <c r="BW28" s="128">
        <f t="shared" si="5"/>
        <v>0</v>
      </c>
      <c r="BX28" s="128">
        <f t="shared" si="5"/>
        <v>0</v>
      </c>
      <c r="BY28" s="128">
        <f t="shared" si="5"/>
        <v>0</v>
      </c>
      <c r="BZ28" s="128">
        <f t="shared" si="5"/>
        <v>0</v>
      </c>
      <c r="CA28" s="128">
        <f t="shared" si="5"/>
        <v>0</v>
      </c>
      <c r="CB28" s="128">
        <f t="shared" si="5"/>
        <v>0</v>
      </c>
      <c r="CC28" s="128">
        <f t="shared" si="5"/>
        <v>0</v>
      </c>
      <c r="CD28" s="128">
        <f t="shared" si="5"/>
        <v>0</v>
      </c>
      <c r="CE28" s="128">
        <f t="shared" si="5"/>
        <v>0</v>
      </c>
      <c r="CF28" s="128">
        <f t="shared" si="5"/>
        <v>0</v>
      </c>
      <c r="CG28" s="128">
        <f t="shared" si="5"/>
        <v>0</v>
      </c>
      <c r="CH28" s="128">
        <f t="shared" si="5"/>
        <v>0</v>
      </c>
      <c r="CI28" s="128">
        <f t="shared" si="5"/>
        <v>0</v>
      </c>
      <c r="CJ28" s="128">
        <f t="shared" si="5"/>
        <v>0</v>
      </c>
      <c r="CK28" s="128">
        <f t="shared" si="6"/>
        <v>0</v>
      </c>
      <c r="CL28" s="128">
        <f t="shared" si="6"/>
        <v>0</v>
      </c>
      <c r="CM28" s="128">
        <f t="shared" si="6"/>
        <v>0</v>
      </c>
      <c r="CN28" s="128">
        <f t="shared" si="6"/>
        <v>0</v>
      </c>
      <c r="CO28" s="128">
        <f t="shared" si="6"/>
        <v>0</v>
      </c>
      <c r="CP28" s="128">
        <f t="shared" si="6"/>
        <v>0</v>
      </c>
      <c r="CQ28" s="128">
        <f t="shared" si="6"/>
        <v>0</v>
      </c>
      <c r="CR28" s="128">
        <f t="shared" si="6"/>
        <v>0</v>
      </c>
      <c r="CS28" s="128">
        <f t="shared" si="6"/>
        <v>0</v>
      </c>
      <c r="CT28" s="128">
        <f t="shared" si="6"/>
        <v>0</v>
      </c>
      <c r="CU28" s="128">
        <f t="shared" si="6"/>
        <v>0</v>
      </c>
      <c r="CV28" s="128">
        <f t="shared" si="6"/>
        <v>0</v>
      </c>
      <c r="CW28" s="128">
        <f t="shared" si="6"/>
        <v>0</v>
      </c>
      <c r="CX28" s="128">
        <f t="shared" si="6"/>
        <v>0</v>
      </c>
      <c r="CY28" s="128">
        <f t="shared" si="6"/>
        <v>0</v>
      </c>
      <c r="CZ28" s="128">
        <f t="shared" si="6"/>
        <v>0</v>
      </c>
      <c r="DA28" s="128">
        <f t="shared" si="7"/>
        <v>0</v>
      </c>
      <c r="DB28" s="128">
        <f t="shared" si="7"/>
        <v>0</v>
      </c>
      <c r="DC28" s="128"/>
    </row>
    <row r="29" spans="2:107">
      <c r="B29" s="71"/>
      <c r="C29" s="137"/>
      <c r="D29" s="138"/>
      <c r="E29" s="139"/>
      <c r="F29" s="140"/>
      <c r="G29" s="141"/>
      <c r="H29" s="142"/>
      <c r="I29" s="77"/>
      <c r="J29" s="96"/>
      <c r="K29" s="97">
        <v>0</v>
      </c>
      <c r="L29" s="97"/>
      <c r="M29" s="97"/>
      <c r="N29" s="97"/>
      <c r="O29" s="97">
        <v>0</v>
      </c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8"/>
      <c r="AH29" s="97"/>
      <c r="AI29" s="97"/>
      <c r="AJ29" s="97"/>
      <c r="AK29" s="97"/>
      <c r="AL29" s="97"/>
      <c r="AM29" s="99"/>
      <c r="AN29" s="97"/>
      <c r="AO29" s="97"/>
      <c r="AP29" s="97"/>
      <c r="AQ29" s="97"/>
      <c r="AR29" s="100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101"/>
      <c r="BE29" s="77"/>
      <c r="BF29" s="102">
        <f t="shared" si="1"/>
        <v>0</v>
      </c>
      <c r="BG29" s="103"/>
      <c r="BH29" s="104">
        <f t="shared" si="2"/>
        <v>0</v>
      </c>
      <c r="BI29" s="105"/>
      <c r="BJ29" s="106"/>
      <c r="BK29" s="107"/>
      <c r="BL29" s="104">
        <f t="shared" si="0"/>
        <v>0</v>
      </c>
      <c r="BM29" s="104">
        <v>0</v>
      </c>
      <c r="BN29" s="104">
        <f t="shared" si="4"/>
        <v>0</v>
      </c>
      <c r="BU29" s="128">
        <f t="shared" si="5"/>
        <v>0</v>
      </c>
      <c r="BV29" s="128">
        <f t="shared" si="5"/>
        <v>0</v>
      </c>
      <c r="BW29" s="128">
        <f t="shared" si="5"/>
        <v>0</v>
      </c>
      <c r="BX29" s="128">
        <f t="shared" si="5"/>
        <v>0</v>
      </c>
      <c r="BY29" s="128">
        <f t="shared" si="5"/>
        <v>0</v>
      </c>
      <c r="BZ29" s="128">
        <f t="shared" si="5"/>
        <v>0</v>
      </c>
      <c r="CA29" s="128">
        <f t="shared" si="5"/>
        <v>0</v>
      </c>
      <c r="CB29" s="128">
        <f t="shared" si="5"/>
        <v>0</v>
      </c>
      <c r="CC29" s="128">
        <f t="shared" si="5"/>
        <v>0</v>
      </c>
      <c r="CD29" s="128">
        <f t="shared" si="5"/>
        <v>0</v>
      </c>
      <c r="CE29" s="128">
        <f t="shared" si="5"/>
        <v>0</v>
      </c>
      <c r="CF29" s="128">
        <f t="shared" si="5"/>
        <v>0</v>
      </c>
      <c r="CG29" s="128">
        <f t="shared" si="5"/>
        <v>0</v>
      </c>
      <c r="CH29" s="128">
        <f t="shared" si="5"/>
        <v>0</v>
      </c>
      <c r="CI29" s="128">
        <f t="shared" si="5"/>
        <v>0</v>
      </c>
      <c r="CJ29" s="128">
        <f t="shared" ref="CG29:CV84" si="9">AK29*$BJ29</f>
        <v>0</v>
      </c>
      <c r="CK29" s="128">
        <f t="shared" si="6"/>
        <v>0</v>
      </c>
      <c r="CL29" s="128">
        <f t="shared" si="6"/>
        <v>0</v>
      </c>
      <c r="CM29" s="128">
        <f t="shared" si="6"/>
        <v>0</v>
      </c>
      <c r="CN29" s="128">
        <f t="shared" si="6"/>
        <v>0</v>
      </c>
      <c r="CO29" s="128">
        <f t="shared" si="6"/>
        <v>0</v>
      </c>
      <c r="CP29" s="128">
        <f t="shared" si="6"/>
        <v>0</v>
      </c>
      <c r="CQ29" s="128">
        <f t="shared" si="6"/>
        <v>0</v>
      </c>
      <c r="CR29" s="128">
        <f t="shared" si="6"/>
        <v>0</v>
      </c>
      <c r="CS29" s="128">
        <f t="shared" si="6"/>
        <v>0</v>
      </c>
      <c r="CT29" s="128">
        <f t="shared" si="6"/>
        <v>0</v>
      </c>
      <c r="CU29" s="128">
        <f t="shared" si="6"/>
        <v>0</v>
      </c>
      <c r="CV29" s="128">
        <f t="shared" si="6"/>
        <v>0</v>
      </c>
      <c r="CW29" s="128">
        <f t="shared" si="6"/>
        <v>0</v>
      </c>
      <c r="CX29" s="128">
        <f t="shared" si="6"/>
        <v>0</v>
      </c>
      <c r="CY29" s="128">
        <f t="shared" si="6"/>
        <v>0</v>
      </c>
      <c r="CZ29" s="128">
        <f t="shared" ref="CW29:DB84" si="10">BA29*$BJ29</f>
        <v>0</v>
      </c>
      <c r="DA29" s="128">
        <f t="shared" si="7"/>
        <v>0</v>
      </c>
      <c r="DB29" s="128">
        <f t="shared" si="7"/>
        <v>0</v>
      </c>
      <c r="DC29" s="128"/>
    </row>
    <row r="30" spans="2:107">
      <c r="B30" s="143" t="s">
        <v>62</v>
      </c>
      <c r="C30" s="144" t="s">
        <v>63</v>
      </c>
      <c r="D30" s="145" t="s">
        <v>64</v>
      </c>
      <c r="E30" s="123" t="s">
        <v>29</v>
      </c>
      <c r="F30" s="123">
        <v>43831</v>
      </c>
      <c r="G30" s="146"/>
      <c r="H30" s="147" t="s">
        <v>5</v>
      </c>
      <c r="I30" s="77"/>
      <c r="J30" s="96"/>
      <c r="K30" s="97">
        <v>0.94</v>
      </c>
      <c r="L30" s="97">
        <v>0.93</v>
      </c>
      <c r="M30" s="97">
        <v>1</v>
      </c>
      <c r="N30" s="97">
        <v>1</v>
      </c>
      <c r="O30" s="97">
        <v>1</v>
      </c>
      <c r="P30" s="97">
        <v>0.91</v>
      </c>
      <c r="Q30" s="97">
        <v>0.8</v>
      </c>
      <c r="R30" s="97">
        <v>1</v>
      </c>
      <c r="S30" s="97">
        <v>1</v>
      </c>
      <c r="T30" s="126">
        <v>1</v>
      </c>
      <c r="U30" s="126">
        <v>1</v>
      </c>
      <c r="V30" s="97">
        <v>1</v>
      </c>
      <c r="W30" s="97">
        <v>1</v>
      </c>
      <c r="X30" s="97">
        <v>1.04</v>
      </c>
      <c r="Y30" s="97">
        <v>1</v>
      </c>
      <c r="Z30" s="97">
        <v>1</v>
      </c>
      <c r="AA30" s="97">
        <v>1</v>
      </c>
      <c r="AB30" s="97">
        <v>1</v>
      </c>
      <c r="AC30" s="97">
        <v>1</v>
      </c>
      <c r="AD30" s="97">
        <v>1</v>
      </c>
      <c r="AE30" s="97">
        <v>1</v>
      </c>
      <c r="AF30" s="97">
        <v>1</v>
      </c>
      <c r="AG30" s="127">
        <v>1</v>
      </c>
      <c r="AH30" s="97">
        <v>1</v>
      </c>
      <c r="AI30" s="97">
        <v>1</v>
      </c>
      <c r="AJ30" s="97">
        <v>1</v>
      </c>
      <c r="AK30" s="97">
        <v>1</v>
      </c>
      <c r="AL30" s="97">
        <v>1</v>
      </c>
      <c r="AM30" s="99">
        <v>1</v>
      </c>
      <c r="AN30" s="97">
        <v>1</v>
      </c>
      <c r="AO30" s="97">
        <v>1</v>
      </c>
      <c r="AP30" s="97">
        <v>1</v>
      </c>
      <c r="AQ30" s="97">
        <v>1</v>
      </c>
      <c r="AR30" s="100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101"/>
      <c r="BE30" s="77"/>
      <c r="BF30" s="102">
        <f t="shared" si="1"/>
        <v>22.62</v>
      </c>
      <c r="BH30" s="104">
        <f t="shared" si="2"/>
        <v>0</v>
      </c>
      <c r="BI30" s="105">
        <f t="shared" ref="BI30:BI54" si="11">SUMIF($K$8:$BD$8,"F",K30:BD30)</f>
        <v>10</v>
      </c>
      <c r="BJ30" s="148"/>
      <c r="BK30" s="107">
        <f t="shared" si="3"/>
        <v>0</v>
      </c>
      <c r="BL30" s="104">
        <f t="shared" si="0"/>
        <v>0</v>
      </c>
      <c r="BM30" s="104">
        <v>192319.36500000002</v>
      </c>
      <c r="BN30" s="104">
        <f t="shared" si="4"/>
        <v>-192319.36500000002</v>
      </c>
      <c r="BO30" s="1" t="s">
        <v>63</v>
      </c>
      <c r="BP30" s="1" t="s">
        <v>64</v>
      </c>
      <c r="BQ30" s="1">
        <v>5250</v>
      </c>
      <c r="BR30" s="1">
        <v>30</v>
      </c>
      <c r="BS30" s="7">
        <v>157500</v>
      </c>
      <c r="BT30" s="149"/>
      <c r="BU30" s="128">
        <f t="shared" ref="BU30:CJ85" si="12">V30*$BJ30</f>
        <v>0</v>
      </c>
      <c r="BV30" s="128">
        <f t="shared" si="12"/>
        <v>0</v>
      </c>
      <c r="BW30" s="128">
        <f t="shared" si="12"/>
        <v>0</v>
      </c>
      <c r="BX30" s="128">
        <f t="shared" si="12"/>
        <v>0</v>
      </c>
      <c r="BY30" s="128">
        <f t="shared" si="12"/>
        <v>0</v>
      </c>
      <c r="BZ30" s="128">
        <f t="shared" si="12"/>
        <v>0</v>
      </c>
      <c r="CA30" s="128">
        <f t="shared" si="12"/>
        <v>0</v>
      </c>
      <c r="CB30" s="128">
        <f t="shared" si="12"/>
        <v>0</v>
      </c>
      <c r="CC30" s="128">
        <f t="shared" si="12"/>
        <v>0</v>
      </c>
      <c r="CD30" s="128">
        <f t="shared" si="12"/>
        <v>0</v>
      </c>
      <c r="CE30" s="128">
        <f t="shared" si="12"/>
        <v>0</v>
      </c>
      <c r="CF30" s="128">
        <f t="shared" si="12"/>
        <v>0</v>
      </c>
      <c r="CG30" s="128">
        <f t="shared" si="9"/>
        <v>0</v>
      </c>
      <c r="CH30" s="128">
        <f t="shared" si="9"/>
        <v>0</v>
      </c>
      <c r="CI30" s="128">
        <f t="shared" si="9"/>
        <v>0</v>
      </c>
      <c r="CJ30" s="128">
        <f t="shared" si="9"/>
        <v>0</v>
      </c>
      <c r="CK30" s="128">
        <f t="shared" si="9"/>
        <v>0</v>
      </c>
      <c r="CL30" s="128">
        <f t="shared" si="9"/>
        <v>0</v>
      </c>
      <c r="CM30" s="128">
        <f t="shared" si="9"/>
        <v>0</v>
      </c>
      <c r="CN30" s="128">
        <f t="shared" si="9"/>
        <v>0</v>
      </c>
      <c r="CO30" s="128">
        <f t="shared" si="9"/>
        <v>0</v>
      </c>
      <c r="CP30" s="128">
        <f t="shared" si="9"/>
        <v>0</v>
      </c>
      <c r="CQ30" s="128">
        <f t="shared" si="9"/>
        <v>0</v>
      </c>
      <c r="CR30" s="128">
        <f t="shared" si="9"/>
        <v>0</v>
      </c>
      <c r="CS30" s="128">
        <f t="shared" si="9"/>
        <v>0</v>
      </c>
      <c r="CT30" s="128">
        <f t="shared" si="9"/>
        <v>0</v>
      </c>
      <c r="CU30" s="128">
        <f t="shared" si="9"/>
        <v>0</v>
      </c>
      <c r="CV30" s="128">
        <f t="shared" si="9"/>
        <v>0</v>
      </c>
      <c r="CW30" s="128">
        <f t="shared" si="10"/>
        <v>0</v>
      </c>
      <c r="CX30" s="128">
        <f t="shared" si="10"/>
        <v>0</v>
      </c>
      <c r="CY30" s="128">
        <f t="shared" si="10"/>
        <v>0</v>
      </c>
      <c r="CZ30" s="128">
        <f t="shared" si="10"/>
        <v>0</v>
      </c>
      <c r="DA30" s="128">
        <f t="shared" si="7"/>
        <v>0</v>
      </c>
      <c r="DB30" s="128">
        <f t="shared" si="7"/>
        <v>0</v>
      </c>
      <c r="DC30" s="128"/>
    </row>
    <row r="31" spans="2:107">
      <c r="B31" s="143" t="s">
        <v>62</v>
      </c>
      <c r="C31" s="144" t="s">
        <v>65</v>
      </c>
      <c r="D31" s="145" t="s">
        <v>66</v>
      </c>
      <c r="E31" s="123" t="s">
        <v>29</v>
      </c>
      <c r="F31" s="123">
        <v>43831</v>
      </c>
      <c r="G31" s="146"/>
      <c r="H31" s="147" t="s">
        <v>5</v>
      </c>
      <c r="I31" s="77"/>
      <c r="J31" s="96"/>
      <c r="K31" s="97">
        <v>1</v>
      </c>
      <c r="L31" s="97">
        <v>1</v>
      </c>
      <c r="M31" s="97">
        <v>1</v>
      </c>
      <c r="N31" s="97">
        <v>1</v>
      </c>
      <c r="O31" s="97">
        <v>1</v>
      </c>
      <c r="P31" s="97">
        <v>1</v>
      </c>
      <c r="Q31" s="97">
        <v>2</v>
      </c>
      <c r="R31" s="97">
        <v>1</v>
      </c>
      <c r="S31" s="97">
        <v>1</v>
      </c>
      <c r="T31" s="126">
        <v>1</v>
      </c>
      <c r="U31" s="126">
        <v>1</v>
      </c>
      <c r="V31" s="97">
        <v>1</v>
      </c>
      <c r="W31" s="97">
        <v>1</v>
      </c>
      <c r="X31" s="97">
        <v>1</v>
      </c>
      <c r="Y31" s="97">
        <v>1</v>
      </c>
      <c r="Z31" s="97">
        <v>1</v>
      </c>
      <c r="AA31" s="97">
        <v>1</v>
      </c>
      <c r="AB31" s="97">
        <v>1</v>
      </c>
      <c r="AC31" s="97">
        <v>1</v>
      </c>
      <c r="AD31" s="97">
        <v>1</v>
      </c>
      <c r="AE31" s="97">
        <v>1</v>
      </c>
      <c r="AF31" s="97">
        <v>1</v>
      </c>
      <c r="AG31" s="127">
        <v>1</v>
      </c>
      <c r="AH31" s="97">
        <v>1</v>
      </c>
      <c r="AI31" s="97">
        <v>1</v>
      </c>
      <c r="AJ31" s="97">
        <v>1</v>
      </c>
      <c r="AK31" s="97">
        <v>1</v>
      </c>
      <c r="AL31" s="97">
        <v>1</v>
      </c>
      <c r="AM31" s="99">
        <v>1</v>
      </c>
      <c r="AN31" s="97">
        <v>1</v>
      </c>
      <c r="AO31" s="97">
        <v>1</v>
      </c>
      <c r="AP31" s="97">
        <v>1</v>
      </c>
      <c r="AQ31" s="97">
        <v>1</v>
      </c>
      <c r="AR31" s="100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101"/>
      <c r="BE31" s="77"/>
      <c r="BF31" s="102">
        <f t="shared" si="1"/>
        <v>24</v>
      </c>
      <c r="BH31" s="104">
        <f t="shared" si="2"/>
        <v>0</v>
      </c>
      <c r="BI31" s="105">
        <f t="shared" si="11"/>
        <v>10</v>
      </c>
      <c r="BJ31" s="148"/>
      <c r="BK31" s="107">
        <f t="shared" si="3"/>
        <v>0</v>
      </c>
      <c r="BL31" s="104">
        <f t="shared" si="0"/>
        <v>0</v>
      </c>
      <c r="BM31" s="104">
        <v>229092</v>
      </c>
      <c r="BN31" s="104">
        <f t="shared" si="4"/>
        <v>-229092</v>
      </c>
      <c r="BO31" s="1" t="s">
        <v>65</v>
      </c>
      <c r="BP31" s="1" t="s">
        <v>66</v>
      </c>
      <c r="BQ31" s="1">
        <v>6000</v>
      </c>
      <c r="BR31" s="1">
        <v>35</v>
      </c>
      <c r="BS31" s="7">
        <v>210000</v>
      </c>
      <c r="BT31" s="149"/>
      <c r="BU31" s="128">
        <f t="shared" si="12"/>
        <v>0</v>
      </c>
      <c r="BV31" s="128">
        <f t="shared" si="12"/>
        <v>0</v>
      </c>
      <c r="BW31" s="128">
        <f t="shared" si="12"/>
        <v>0</v>
      </c>
      <c r="BX31" s="128">
        <f t="shared" si="12"/>
        <v>0</v>
      </c>
      <c r="BY31" s="128">
        <f t="shared" si="12"/>
        <v>0</v>
      </c>
      <c r="BZ31" s="128">
        <f t="shared" si="12"/>
        <v>0</v>
      </c>
      <c r="CA31" s="128">
        <f t="shared" si="12"/>
        <v>0</v>
      </c>
      <c r="CB31" s="128">
        <f t="shared" si="12"/>
        <v>0</v>
      </c>
      <c r="CC31" s="128">
        <f t="shared" si="12"/>
        <v>0</v>
      </c>
      <c r="CD31" s="128">
        <f t="shared" si="12"/>
        <v>0</v>
      </c>
      <c r="CE31" s="128">
        <f t="shared" si="12"/>
        <v>0</v>
      </c>
      <c r="CF31" s="128">
        <f t="shared" si="12"/>
        <v>0</v>
      </c>
      <c r="CG31" s="128">
        <f t="shared" si="9"/>
        <v>0</v>
      </c>
      <c r="CH31" s="128">
        <f t="shared" si="9"/>
        <v>0</v>
      </c>
      <c r="CI31" s="128">
        <f t="shared" si="9"/>
        <v>0</v>
      </c>
      <c r="CJ31" s="128">
        <f t="shared" si="9"/>
        <v>0</v>
      </c>
      <c r="CK31" s="128">
        <f t="shared" si="9"/>
        <v>0</v>
      </c>
      <c r="CL31" s="128">
        <f t="shared" si="9"/>
        <v>0</v>
      </c>
      <c r="CM31" s="128">
        <f t="shared" si="9"/>
        <v>0</v>
      </c>
      <c r="CN31" s="128">
        <f t="shared" si="9"/>
        <v>0</v>
      </c>
      <c r="CO31" s="128">
        <f t="shared" si="9"/>
        <v>0</v>
      </c>
      <c r="CP31" s="128">
        <f t="shared" si="9"/>
        <v>0</v>
      </c>
      <c r="CQ31" s="128">
        <f t="shared" si="9"/>
        <v>0</v>
      </c>
      <c r="CR31" s="128">
        <f t="shared" si="9"/>
        <v>0</v>
      </c>
      <c r="CS31" s="128">
        <f t="shared" si="9"/>
        <v>0</v>
      </c>
      <c r="CT31" s="128">
        <f t="shared" si="9"/>
        <v>0</v>
      </c>
      <c r="CU31" s="128">
        <f t="shared" si="9"/>
        <v>0</v>
      </c>
      <c r="CV31" s="128">
        <f t="shared" si="9"/>
        <v>0</v>
      </c>
      <c r="CW31" s="128">
        <f t="shared" si="10"/>
        <v>0</v>
      </c>
      <c r="CX31" s="128">
        <f t="shared" si="10"/>
        <v>0</v>
      </c>
      <c r="CY31" s="128">
        <f t="shared" si="10"/>
        <v>0</v>
      </c>
      <c r="CZ31" s="128">
        <f t="shared" si="10"/>
        <v>0</v>
      </c>
      <c r="DA31" s="128">
        <f t="shared" si="7"/>
        <v>0</v>
      </c>
      <c r="DB31" s="128">
        <f t="shared" si="7"/>
        <v>0</v>
      </c>
      <c r="DC31" s="128"/>
    </row>
    <row r="32" spans="2:107">
      <c r="B32" s="143" t="s">
        <v>62</v>
      </c>
      <c r="C32" s="144" t="s">
        <v>67</v>
      </c>
      <c r="D32" s="145" t="s">
        <v>68</v>
      </c>
      <c r="E32" s="123" t="s">
        <v>29</v>
      </c>
      <c r="F32" s="123">
        <v>44105</v>
      </c>
      <c r="G32" s="146"/>
      <c r="H32" s="147" t="s">
        <v>52</v>
      </c>
      <c r="I32" s="77"/>
      <c r="J32" s="96"/>
      <c r="K32" s="97">
        <v>1</v>
      </c>
      <c r="L32" s="97">
        <v>1</v>
      </c>
      <c r="M32" s="97">
        <v>1</v>
      </c>
      <c r="N32" s="97">
        <v>1</v>
      </c>
      <c r="O32" s="97">
        <v>1</v>
      </c>
      <c r="P32" s="97">
        <v>1</v>
      </c>
      <c r="Q32" s="97">
        <v>1</v>
      </c>
      <c r="R32" s="97">
        <v>1</v>
      </c>
      <c r="S32" s="97">
        <v>1</v>
      </c>
      <c r="T32" s="97">
        <v>1</v>
      </c>
      <c r="U32" s="97">
        <v>1</v>
      </c>
      <c r="V32" s="97">
        <v>1</v>
      </c>
      <c r="W32" s="97">
        <v>1</v>
      </c>
      <c r="X32" s="97">
        <v>1</v>
      </c>
      <c r="Y32" s="97">
        <v>1</v>
      </c>
      <c r="Z32" s="97">
        <v>1</v>
      </c>
      <c r="AA32" s="97">
        <v>1</v>
      </c>
      <c r="AB32" s="97">
        <v>1</v>
      </c>
      <c r="AC32" s="97">
        <v>1</v>
      </c>
      <c r="AD32" s="97">
        <v>1</v>
      </c>
      <c r="AE32" s="97">
        <v>1</v>
      </c>
      <c r="AF32" s="97">
        <v>1</v>
      </c>
      <c r="AG32" s="150">
        <v>1</v>
      </c>
      <c r="AH32" s="97">
        <v>1</v>
      </c>
      <c r="AI32" s="97">
        <v>1</v>
      </c>
      <c r="AJ32" s="97">
        <v>1</v>
      </c>
      <c r="AK32" s="97">
        <v>1</v>
      </c>
      <c r="AL32" s="97">
        <v>1</v>
      </c>
      <c r="AM32" s="99">
        <v>1</v>
      </c>
      <c r="AN32" s="97">
        <v>1</v>
      </c>
      <c r="AO32" s="97">
        <v>1</v>
      </c>
      <c r="AP32" s="97">
        <v>1</v>
      </c>
      <c r="AQ32" s="97">
        <v>1</v>
      </c>
      <c r="AR32" s="100">
        <v>1</v>
      </c>
      <c r="AS32" s="97">
        <v>1</v>
      </c>
      <c r="AT32" s="97">
        <v>1</v>
      </c>
      <c r="AU32" s="97">
        <v>1</v>
      </c>
      <c r="AV32" s="97">
        <v>1</v>
      </c>
      <c r="AW32" s="97">
        <v>1</v>
      </c>
      <c r="AX32" s="97">
        <v>1</v>
      </c>
      <c r="AY32" s="97">
        <v>1</v>
      </c>
      <c r="AZ32" s="97">
        <v>1</v>
      </c>
      <c r="BA32" s="97"/>
      <c r="BB32" s="97"/>
      <c r="BC32" s="97"/>
      <c r="BD32" s="101"/>
      <c r="BE32" s="77"/>
      <c r="BF32" s="102">
        <f t="shared" si="1"/>
        <v>23</v>
      </c>
      <c r="BH32" s="104">
        <f t="shared" si="2"/>
        <v>0</v>
      </c>
      <c r="BI32" s="105">
        <f t="shared" si="11"/>
        <v>19</v>
      </c>
      <c r="BJ32" s="148"/>
      <c r="BK32" s="107">
        <f t="shared" si="3"/>
        <v>0</v>
      </c>
      <c r="BL32" s="104">
        <f t="shared" si="0"/>
        <v>0</v>
      </c>
      <c r="BM32" s="104">
        <v>375502.06070159079</v>
      </c>
      <c r="BN32" s="104">
        <f t="shared" si="4"/>
        <v>-375502.06070159079</v>
      </c>
      <c r="BO32" s="1" t="s">
        <v>69</v>
      </c>
      <c r="BP32" s="1" t="s">
        <v>68</v>
      </c>
      <c r="BQ32" s="1">
        <v>7691.666666666667</v>
      </c>
      <c r="BR32" s="1">
        <v>45</v>
      </c>
      <c r="BS32" s="7">
        <v>346125</v>
      </c>
      <c r="BT32" s="149"/>
      <c r="BU32" s="128">
        <f t="shared" si="12"/>
        <v>0</v>
      </c>
      <c r="BV32" s="128">
        <f t="shared" si="12"/>
        <v>0</v>
      </c>
      <c r="BW32" s="128">
        <f t="shared" si="12"/>
        <v>0</v>
      </c>
      <c r="BX32" s="128">
        <f t="shared" si="12"/>
        <v>0</v>
      </c>
      <c r="BY32" s="128">
        <f t="shared" si="12"/>
        <v>0</v>
      </c>
      <c r="BZ32" s="128">
        <f t="shared" si="12"/>
        <v>0</v>
      </c>
      <c r="CA32" s="128">
        <f t="shared" si="12"/>
        <v>0</v>
      </c>
      <c r="CB32" s="128">
        <f t="shared" si="12"/>
        <v>0</v>
      </c>
      <c r="CC32" s="128">
        <f t="shared" si="12"/>
        <v>0</v>
      </c>
      <c r="CD32" s="128">
        <f t="shared" si="12"/>
        <v>0</v>
      </c>
      <c r="CE32" s="128">
        <f t="shared" si="12"/>
        <v>0</v>
      </c>
      <c r="CF32" s="128">
        <f t="shared" si="12"/>
        <v>0</v>
      </c>
      <c r="CG32" s="128">
        <f t="shared" si="9"/>
        <v>0</v>
      </c>
      <c r="CH32" s="128">
        <f t="shared" si="9"/>
        <v>0</v>
      </c>
      <c r="CI32" s="128">
        <f t="shared" si="9"/>
        <v>0</v>
      </c>
      <c r="CJ32" s="128">
        <f t="shared" si="9"/>
        <v>0</v>
      </c>
      <c r="CK32" s="128">
        <f t="shared" si="9"/>
        <v>0</v>
      </c>
      <c r="CL32" s="128">
        <f t="shared" si="9"/>
        <v>0</v>
      </c>
      <c r="CM32" s="128">
        <f t="shared" si="9"/>
        <v>0</v>
      </c>
      <c r="CN32" s="128">
        <f t="shared" si="9"/>
        <v>0</v>
      </c>
      <c r="CO32" s="128">
        <f t="shared" si="9"/>
        <v>0</v>
      </c>
      <c r="CP32" s="128">
        <f t="shared" si="9"/>
        <v>0</v>
      </c>
      <c r="CQ32" s="128">
        <f t="shared" si="9"/>
        <v>0</v>
      </c>
      <c r="CR32" s="128">
        <f t="shared" si="9"/>
        <v>0</v>
      </c>
      <c r="CS32" s="128">
        <f t="shared" si="9"/>
        <v>0</v>
      </c>
      <c r="CT32" s="128">
        <f t="shared" si="9"/>
        <v>0</v>
      </c>
      <c r="CU32" s="128">
        <f t="shared" si="9"/>
        <v>0</v>
      </c>
      <c r="CV32" s="128">
        <f t="shared" si="9"/>
        <v>0</v>
      </c>
      <c r="CW32" s="128">
        <f t="shared" si="10"/>
        <v>0</v>
      </c>
      <c r="CX32" s="128">
        <f t="shared" si="10"/>
        <v>0</v>
      </c>
      <c r="CY32" s="128">
        <f t="shared" si="10"/>
        <v>0</v>
      </c>
      <c r="CZ32" s="128">
        <f t="shared" si="10"/>
        <v>0</v>
      </c>
      <c r="DA32" s="128">
        <f t="shared" si="7"/>
        <v>0</v>
      </c>
      <c r="DB32" s="128">
        <f t="shared" si="7"/>
        <v>0</v>
      </c>
      <c r="DC32" s="128"/>
    </row>
    <row r="33" spans="2:107">
      <c r="B33" s="143" t="s">
        <v>62</v>
      </c>
      <c r="C33" s="144" t="s">
        <v>70</v>
      </c>
      <c r="D33" s="145" t="s">
        <v>71</v>
      </c>
      <c r="E33" s="123" t="s">
        <v>29</v>
      </c>
      <c r="F33" s="123">
        <v>43556</v>
      </c>
      <c r="G33" s="146"/>
      <c r="H33" s="147" t="s">
        <v>5</v>
      </c>
      <c r="I33" s="77"/>
      <c r="J33" s="96"/>
      <c r="K33" s="97">
        <v>1</v>
      </c>
      <c r="L33" s="97">
        <v>1</v>
      </c>
      <c r="M33" s="97">
        <v>1</v>
      </c>
      <c r="N33" s="97">
        <v>1</v>
      </c>
      <c r="O33" s="97">
        <v>1</v>
      </c>
      <c r="P33" s="97">
        <v>1</v>
      </c>
      <c r="Q33" s="97">
        <v>1</v>
      </c>
      <c r="R33" s="97">
        <v>1</v>
      </c>
      <c r="S33" s="97">
        <v>1</v>
      </c>
      <c r="T33" s="126">
        <v>1</v>
      </c>
      <c r="U33" s="126">
        <v>1</v>
      </c>
      <c r="V33" s="97">
        <v>1</v>
      </c>
      <c r="W33" s="97">
        <v>1</v>
      </c>
      <c r="X33" s="97">
        <v>1</v>
      </c>
      <c r="Y33" s="97">
        <v>1</v>
      </c>
      <c r="Z33" s="97">
        <v>1</v>
      </c>
      <c r="AA33" s="97">
        <v>1</v>
      </c>
      <c r="AB33" s="97">
        <v>1</v>
      </c>
      <c r="AC33" s="97">
        <v>1</v>
      </c>
      <c r="AD33" s="97">
        <v>1</v>
      </c>
      <c r="AE33" s="97">
        <v>1</v>
      </c>
      <c r="AF33" s="97">
        <v>1</v>
      </c>
      <c r="AG33" s="127">
        <v>1</v>
      </c>
      <c r="AH33" s="97">
        <v>1</v>
      </c>
      <c r="AI33" s="97"/>
      <c r="AJ33" s="97"/>
      <c r="AK33" s="97"/>
      <c r="AL33" s="97"/>
      <c r="AM33" s="99"/>
      <c r="AN33" s="97"/>
      <c r="AO33" s="97"/>
      <c r="AP33" s="97"/>
      <c r="AQ33" s="97"/>
      <c r="AR33" s="100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101"/>
      <c r="BE33" s="77"/>
      <c r="BF33" s="102">
        <f t="shared" si="1"/>
        <v>23</v>
      </c>
      <c r="BH33" s="104">
        <f t="shared" si="2"/>
        <v>0</v>
      </c>
      <c r="BI33" s="105">
        <f t="shared" si="11"/>
        <v>1</v>
      </c>
      <c r="BJ33" s="148"/>
      <c r="BK33" s="107">
        <f t="shared" si="3"/>
        <v>0</v>
      </c>
      <c r="BL33" s="104">
        <f t="shared" si="0"/>
        <v>0</v>
      </c>
      <c r="BM33" s="104">
        <v>256044</v>
      </c>
      <c r="BN33" s="104">
        <f t="shared" si="4"/>
        <v>-256044</v>
      </c>
      <c r="BO33" s="1" t="s">
        <v>72</v>
      </c>
      <c r="BP33" s="1" t="s">
        <v>73</v>
      </c>
      <c r="BQ33" s="1">
        <v>8500</v>
      </c>
      <c r="BR33" s="1">
        <v>37</v>
      </c>
      <c r="BS33" s="7">
        <v>314500</v>
      </c>
      <c r="BT33" s="149"/>
      <c r="BU33" s="128">
        <f t="shared" si="12"/>
        <v>0</v>
      </c>
      <c r="BV33" s="128">
        <f t="shared" si="12"/>
        <v>0</v>
      </c>
      <c r="BW33" s="128">
        <f t="shared" si="12"/>
        <v>0</v>
      </c>
      <c r="BX33" s="128">
        <f t="shared" si="12"/>
        <v>0</v>
      </c>
      <c r="BY33" s="128">
        <f t="shared" si="12"/>
        <v>0</v>
      </c>
      <c r="BZ33" s="128">
        <f t="shared" si="12"/>
        <v>0</v>
      </c>
      <c r="CA33" s="128">
        <f t="shared" si="12"/>
        <v>0</v>
      </c>
      <c r="CB33" s="128">
        <f t="shared" si="12"/>
        <v>0</v>
      </c>
      <c r="CC33" s="128">
        <f t="shared" si="12"/>
        <v>0</v>
      </c>
      <c r="CD33" s="128">
        <f t="shared" si="12"/>
        <v>0</v>
      </c>
      <c r="CE33" s="128">
        <f t="shared" si="12"/>
        <v>0</v>
      </c>
      <c r="CF33" s="128">
        <f t="shared" si="12"/>
        <v>0</v>
      </c>
      <c r="CG33" s="128">
        <f t="shared" si="9"/>
        <v>0</v>
      </c>
      <c r="CH33" s="128">
        <f t="shared" si="9"/>
        <v>0</v>
      </c>
      <c r="CI33" s="128">
        <f t="shared" si="9"/>
        <v>0</v>
      </c>
      <c r="CJ33" s="128">
        <f t="shared" si="9"/>
        <v>0</v>
      </c>
      <c r="CK33" s="128">
        <f t="shared" si="9"/>
        <v>0</v>
      </c>
      <c r="CL33" s="128">
        <f t="shared" si="9"/>
        <v>0</v>
      </c>
      <c r="CM33" s="128">
        <f t="shared" si="9"/>
        <v>0</v>
      </c>
      <c r="CN33" s="128">
        <f t="shared" si="9"/>
        <v>0</v>
      </c>
      <c r="CO33" s="128">
        <f t="shared" si="9"/>
        <v>0</v>
      </c>
      <c r="CP33" s="128">
        <f t="shared" si="9"/>
        <v>0</v>
      </c>
      <c r="CQ33" s="128">
        <f t="shared" si="9"/>
        <v>0</v>
      </c>
      <c r="CR33" s="128">
        <f t="shared" si="9"/>
        <v>0</v>
      </c>
      <c r="CS33" s="128">
        <f t="shared" si="9"/>
        <v>0</v>
      </c>
      <c r="CT33" s="128">
        <f t="shared" si="9"/>
        <v>0</v>
      </c>
      <c r="CU33" s="128">
        <f t="shared" si="9"/>
        <v>0</v>
      </c>
      <c r="CV33" s="128">
        <f t="shared" si="9"/>
        <v>0</v>
      </c>
      <c r="CW33" s="128">
        <f t="shared" si="10"/>
        <v>0</v>
      </c>
      <c r="CX33" s="128">
        <f t="shared" si="10"/>
        <v>0</v>
      </c>
      <c r="CY33" s="128">
        <f t="shared" si="10"/>
        <v>0</v>
      </c>
      <c r="CZ33" s="128">
        <f t="shared" si="10"/>
        <v>0</v>
      </c>
      <c r="DA33" s="128">
        <f t="shared" si="7"/>
        <v>0</v>
      </c>
      <c r="DB33" s="128">
        <f t="shared" si="7"/>
        <v>0</v>
      </c>
      <c r="DC33" s="128"/>
    </row>
    <row r="34" spans="2:107">
      <c r="B34" s="143" t="s">
        <v>62</v>
      </c>
      <c r="C34" s="144" t="s">
        <v>74</v>
      </c>
      <c r="D34" s="145" t="s">
        <v>75</v>
      </c>
      <c r="E34" s="123" t="s">
        <v>29</v>
      </c>
      <c r="F34" s="123">
        <v>43831</v>
      </c>
      <c r="G34" s="146" t="s">
        <v>76</v>
      </c>
      <c r="H34" s="147" t="s">
        <v>5</v>
      </c>
      <c r="I34" s="77"/>
      <c r="J34" s="96"/>
      <c r="K34" s="97">
        <v>1</v>
      </c>
      <c r="L34" s="97">
        <v>1</v>
      </c>
      <c r="M34" s="97">
        <v>1</v>
      </c>
      <c r="N34" s="97">
        <v>1</v>
      </c>
      <c r="O34" s="97">
        <v>1</v>
      </c>
      <c r="P34" s="97">
        <v>1</v>
      </c>
      <c r="Q34" s="97">
        <v>1</v>
      </c>
      <c r="R34" s="97">
        <v>1</v>
      </c>
      <c r="S34" s="97">
        <v>1</v>
      </c>
      <c r="T34" s="126">
        <v>1</v>
      </c>
      <c r="U34" s="126">
        <v>1</v>
      </c>
      <c r="V34" s="97">
        <v>1</v>
      </c>
      <c r="W34" s="97">
        <v>1</v>
      </c>
      <c r="X34" s="97">
        <v>1</v>
      </c>
      <c r="Y34" s="97">
        <v>1</v>
      </c>
      <c r="Z34" s="97">
        <v>1</v>
      </c>
      <c r="AA34" s="97">
        <v>1</v>
      </c>
      <c r="AB34" s="97">
        <v>1</v>
      </c>
      <c r="AC34" s="97">
        <v>1</v>
      </c>
      <c r="AD34" s="97">
        <v>1</v>
      </c>
      <c r="AE34" s="97">
        <v>1</v>
      </c>
      <c r="AF34" s="97">
        <v>1</v>
      </c>
      <c r="AG34" s="127">
        <v>1</v>
      </c>
      <c r="AH34" s="97">
        <v>1</v>
      </c>
      <c r="AI34" s="97">
        <v>1</v>
      </c>
      <c r="AJ34" s="97">
        <v>1</v>
      </c>
      <c r="AK34" s="97">
        <v>1</v>
      </c>
      <c r="AL34" s="97">
        <v>1</v>
      </c>
      <c r="AM34" s="99">
        <v>1</v>
      </c>
      <c r="AN34" s="97">
        <v>1</v>
      </c>
      <c r="AO34" s="97">
        <v>1</v>
      </c>
      <c r="AP34" s="97">
        <v>1</v>
      </c>
      <c r="AQ34" s="97">
        <v>1</v>
      </c>
      <c r="AR34" s="100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101"/>
      <c r="BE34" s="77"/>
      <c r="BF34" s="102">
        <f t="shared" si="1"/>
        <v>23</v>
      </c>
      <c r="BH34" s="104">
        <f t="shared" si="2"/>
        <v>0</v>
      </c>
      <c r="BI34" s="105">
        <f t="shared" si="11"/>
        <v>10</v>
      </c>
      <c r="BJ34" s="148"/>
      <c r="BK34" s="107">
        <f t="shared" si="3"/>
        <v>0</v>
      </c>
      <c r="BL34" s="104">
        <f t="shared" si="0"/>
        <v>0</v>
      </c>
      <c r="BM34" s="104">
        <v>203824.5</v>
      </c>
      <c r="BN34" s="104">
        <f t="shared" si="4"/>
        <v>-203824.5</v>
      </c>
      <c r="BO34" s="1" t="s">
        <v>77</v>
      </c>
      <c r="BP34" s="1" t="s">
        <v>57</v>
      </c>
      <c r="BQ34" s="1">
        <v>6000</v>
      </c>
      <c r="BR34" s="1">
        <v>27</v>
      </c>
      <c r="BS34" s="7">
        <v>162000</v>
      </c>
      <c r="BT34" s="149"/>
      <c r="BU34" s="128">
        <f t="shared" si="12"/>
        <v>0</v>
      </c>
      <c r="BV34" s="128">
        <f t="shared" si="12"/>
        <v>0</v>
      </c>
      <c r="BW34" s="128">
        <f t="shared" si="12"/>
        <v>0</v>
      </c>
      <c r="BX34" s="128">
        <f t="shared" si="12"/>
        <v>0</v>
      </c>
      <c r="BY34" s="128">
        <f t="shared" si="12"/>
        <v>0</v>
      </c>
      <c r="BZ34" s="128">
        <f t="shared" si="12"/>
        <v>0</v>
      </c>
      <c r="CA34" s="128">
        <f t="shared" si="12"/>
        <v>0</v>
      </c>
      <c r="CB34" s="128">
        <f t="shared" si="12"/>
        <v>0</v>
      </c>
      <c r="CC34" s="128">
        <f t="shared" si="12"/>
        <v>0</v>
      </c>
      <c r="CD34" s="128">
        <f t="shared" si="12"/>
        <v>0</v>
      </c>
      <c r="CE34" s="128">
        <f t="shared" si="12"/>
        <v>0</v>
      </c>
      <c r="CF34" s="128">
        <f t="shared" si="12"/>
        <v>0</v>
      </c>
      <c r="CG34" s="128">
        <f t="shared" si="9"/>
        <v>0</v>
      </c>
      <c r="CH34" s="128">
        <f t="shared" si="9"/>
        <v>0</v>
      </c>
      <c r="CI34" s="128">
        <f t="shared" si="9"/>
        <v>0</v>
      </c>
      <c r="CJ34" s="128">
        <f t="shared" si="9"/>
        <v>0</v>
      </c>
      <c r="CK34" s="128">
        <f t="shared" si="9"/>
        <v>0</v>
      </c>
      <c r="CL34" s="128">
        <f t="shared" si="9"/>
        <v>0</v>
      </c>
      <c r="CM34" s="128">
        <f t="shared" si="9"/>
        <v>0</v>
      </c>
      <c r="CN34" s="128">
        <f t="shared" si="9"/>
        <v>0</v>
      </c>
      <c r="CO34" s="128">
        <f t="shared" si="9"/>
        <v>0</v>
      </c>
      <c r="CP34" s="128">
        <f t="shared" si="9"/>
        <v>0</v>
      </c>
      <c r="CQ34" s="128">
        <f t="shared" si="9"/>
        <v>0</v>
      </c>
      <c r="CR34" s="128">
        <f t="shared" si="9"/>
        <v>0</v>
      </c>
      <c r="CS34" s="128">
        <f t="shared" si="9"/>
        <v>0</v>
      </c>
      <c r="CT34" s="128">
        <f t="shared" si="9"/>
        <v>0</v>
      </c>
      <c r="CU34" s="128">
        <f t="shared" si="9"/>
        <v>0</v>
      </c>
      <c r="CV34" s="128">
        <f t="shared" si="9"/>
        <v>0</v>
      </c>
      <c r="CW34" s="128">
        <f t="shared" si="10"/>
        <v>0</v>
      </c>
      <c r="CX34" s="128">
        <f t="shared" si="10"/>
        <v>0</v>
      </c>
      <c r="CY34" s="128">
        <f t="shared" si="10"/>
        <v>0</v>
      </c>
      <c r="CZ34" s="128">
        <f t="shared" si="10"/>
        <v>0</v>
      </c>
      <c r="DA34" s="128">
        <f t="shared" si="7"/>
        <v>0</v>
      </c>
      <c r="DB34" s="128">
        <f t="shared" si="7"/>
        <v>0</v>
      </c>
      <c r="DC34" s="128"/>
    </row>
    <row r="35" spans="2:107">
      <c r="B35" s="143" t="s">
        <v>62</v>
      </c>
      <c r="C35" s="144" t="s">
        <v>78</v>
      </c>
      <c r="D35" s="145" t="s">
        <v>79</v>
      </c>
      <c r="E35" s="123" t="s">
        <v>29</v>
      </c>
      <c r="F35" s="123">
        <v>43709</v>
      </c>
      <c r="G35" s="146" t="s">
        <v>80</v>
      </c>
      <c r="H35" s="147" t="s">
        <v>5</v>
      </c>
      <c r="I35" s="77"/>
      <c r="J35" s="96"/>
      <c r="K35" s="97">
        <v>1</v>
      </c>
      <c r="L35" s="97">
        <v>1</v>
      </c>
      <c r="M35" s="97">
        <v>1</v>
      </c>
      <c r="N35" s="97">
        <v>1</v>
      </c>
      <c r="O35" s="97">
        <v>1</v>
      </c>
      <c r="P35" s="97">
        <v>0.87</v>
      </c>
      <c r="Q35" s="97">
        <v>1.1299999999999999</v>
      </c>
      <c r="R35" s="97">
        <v>1</v>
      </c>
      <c r="S35" s="97">
        <v>1</v>
      </c>
      <c r="T35" s="126">
        <v>1</v>
      </c>
      <c r="U35" s="126">
        <v>1</v>
      </c>
      <c r="V35" s="97">
        <v>1</v>
      </c>
      <c r="W35" s="97">
        <v>1</v>
      </c>
      <c r="X35" s="97">
        <v>1</v>
      </c>
      <c r="Y35" s="97">
        <v>1</v>
      </c>
      <c r="Z35" s="97">
        <v>1</v>
      </c>
      <c r="AA35" s="97">
        <v>1</v>
      </c>
      <c r="AB35" s="97">
        <v>1</v>
      </c>
      <c r="AC35" s="97">
        <v>1</v>
      </c>
      <c r="AD35" s="97">
        <v>1</v>
      </c>
      <c r="AE35" s="97">
        <v>1</v>
      </c>
      <c r="AF35" s="97">
        <v>1</v>
      </c>
      <c r="AG35" s="127">
        <v>1</v>
      </c>
      <c r="AH35" s="97">
        <v>1</v>
      </c>
      <c r="AI35" s="97">
        <v>1</v>
      </c>
      <c r="AJ35" s="97">
        <v>1</v>
      </c>
      <c r="AK35" s="97">
        <v>1</v>
      </c>
      <c r="AL35" s="97">
        <v>1</v>
      </c>
      <c r="AM35" s="99">
        <v>1</v>
      </c>
      <c r="AN35" s="97">
        <v>1</v>
      </c>
      <c r="AO35" s="97"/>
      <c r="AP35" s="97"/>
      <c r="AQ35" s="97"/>
      <c r="AR35" s="100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101"/>
      <c r="BE35" s="77"/>
      <c r="BF35" s="102">
        <f t="shared" si="1"/>
        <v>23</v>
      </c>
      <c r="BH35" s="104">
        <f t="shared" si="2"/>
        <v>0</v>
      </c>
      <c r="BI35" s="105">
        <f t="shared" si="11"/>
        <v>7</v>
      </c>
      <c r="BJ35" s="148"/>
      <c r="BK35" s="107">
        <f t="shared" si="3"/>
        <v>0</v>
      </c>
      <c r="BL35" s="104">
        <f t="shared" si="0"/>
        <v>0</v>
      </c>
      <c r="BM35" s="104">
        <v>179118.5</v>
      </c>
      <c r="BN35" s="104">
        <f t="shared" si="4"/>
        <v>-179118.5</v>
      </c>
      <c r="BO35" s="1" t="s">
        <v>81</v>
      </c>
      <c r="BP35" s="1" t="s">
        <v>57</v>
      </c>
      <c r="BQ35" s="1">
        <v>5500</v>
      </c>
      <c r="BR35" s="1">
        <v>26.5</v>
      </c>
      <c r="BS35" s="7">
        <v>145750</v>
      </c>
      <c r="BT35" s="149"/>
      <c r="BU35" s="128">
        <f t="shared" si="12"/>
        <v>0</v>
      </c>
      <c r="BV35" s="128">
        <f t="shared" si="12"/>
        <v>0</v>
      </c>
      <c r="BW35" s="128">
        <f t="shared" si="12"/>
        <v>0</v>
      </c>
      <c r="BX35" s="128">
        <f t="shared" si="12"/>
        <v>0</v>
      </c>
      <c r="BY35" s="128">
        <f t="shared" si="12"/>
        <v>0</v>
      </c>
      <c r="BZ35" s="128">
        <f t="shared" si="12"/>
        <v>0</v>
      </c>
      <c r="CA35" s="128">
        <f t="shared" si="12"/>
        <v>0</v>
      </c>
      <c r="CB35" s="128">
        <f t="shared" si="12"/>
        <v>0</v>
      </c>
      <c r="CC35" s="128">
        <f t="shared" si="12"/>
        <v>0</v>
      </c>
      <c r="CD35" s="128">
        <f t="shared" si="12"/>
        <v>0</v>
      </c>
      <c r="CE35" s="128">
        <f t="shared" si="12"/>
        <v>0</v>
      </c>
      <c r="CF35" s="128">
        <f t="shared" si="12"/>
        <v>0</v>
      </c>
      <c r="CG35" s="128">
        <f t="shared" si="9"/>
        <v>0</v>
      </c>
      <c r="CH35" s="128">
        <f t="shared" si="9"/>
        <v>0</v>
      </c>
      <c r="CI35" s="128">
        <f t="shared" si="9"/>
        <v>0</v>
      </c>
      <c r="CJ35" s="128">
        <f t="shared" si="9"/>
        <v>0</v>
      </c>
      <c r="CK35" s="128">
        <f t="shared" si="9"/>
        <v>0</v>
      </c>
      <c r="CL35" s="128">
        <f t="shared" si="9"/>
        <v>0</v>
      </c>
      <c r="CM35" s="128">
        <f t="shared" si="9"/>
        <v>0</v>
      </c>
      <c r="CN35" s="128">
        <f t="shared" si="9"/>
        <v>0</v>
      </c>
      <c r="CO35" s="128">
        <f t="shared" si="9"/>
        <v>0</v>
      </c>
      <c r="CP35" s="128">
        <f t="shared" si="9"/>
        <v>0</v>
      </c>
      <c r="CQ35" s="128">
        <f t="shared" si="9"/>
        <v>0</v>
      </c>
      <c r="CR35" s="128">
        <f t="shared" si="9"/>
        <v>0</v>
      </c>
      <c r="CS35" s="128">
        <f t="shared" si="9"/>
        <v>0</v>
      </c>
      <c r="CT35" s="128">
        <f t="shared" si="9"/>
        <v>0</v>
      </c>
      <c r="CU35" s="128">
        <f t="shared" si="9"/>
        <v>0</v>
      </c>
      <c r="CV35" s="128">
        <f t="shared" si="9"/>
        <v>0</v>
      </c>
      <c r="CW35" s="128">
        <f t="shared" si="10"/>
        <v>0</v>
      </c>
      <c r="CX35" s="128">
        <f t="shared" si="10"/>
        <v>0</v>
      </c>
      <c r="CY35" s="128">
        <f t="shared" si="10"/>
        <v>0</v>
      </c>
      <c r="CZ35" s="128">
        <f t="shared" si="10"/>
        <v>0</v>
      </c>
      <c r="DA35" s="128">
        <f t="shared" si="7"/>
        <v>0</v>
      </c>
      <c r="DB35" s="128">
        <f t="shared" si="7"/>
        <v>0</v>
      </c>
      <c r="DC35" s="128"/>
    </row>
    <row r="36" spans="2:107">
      <c r="B36" s="143" t="s">
        <v>62</v>
      </c>
      <c r="C36" s="144" t="s">
        <v>82</v>
      </c>
      <c r="D36" s="145" t="s">
        <v>83</v>
      </c>
      <c r="E36" s="123" t="s">
        <v>29</v>
      </c>
      <c r="F36" s="123">
        <v>43709</v>
      </c>
      <c r="G36" s="146"/>
      <c r="H36" s="147" t="s">
        <v>52</v>
      </c>
      <c r="I36" s="77"/>
      <c r="J36" s="96"/>
      <c r="K36" s="97">
        <v>1</v>
      </c>
      <c r="L36" s="97">
        <v>1</v>
      </c>
      <c r="M36" s="97">
        <v>1</v>
      </c>
      <c r="N36" s="97">
        <v>1</v>
      </c>
      <c r="O36" s="97">
        <v>1</v>
      </c>
      <c r="P36" s="97">
        <v>1</v>
      </c>
      <c r="Q36" s="97">
        <v>1</v>
      </c>
      <c r="R36" s="97">
        <v>1</v>
      </c>
      <c r="S36" s="97">
        <v>1</v>
      </c>
      <c r="T36" s="97">
        <v>1</v>
      </c>
      <c r="U36" s="97">
        <v>1</v>
      </c>
      <c r="V36" s="97">
        <v>1</v>
      </c>
      <c r="W36" s="97">
        <v>1</v>
      </c>
      <c r="X36" s="97">
        <v>1</v>
      </c>
      <c r="Y36" s="97">
        <v>1</v>
      </c>
      <c r="Z36" s="97">
        <v>1</v>
      </c>
      <c r="AA36" s="97">
        <v>1</v>
      </c>
      <c r="AB36" s="97">
        <v>1</v>
      </c>
      <c r="AC36" s="97">
        <v>1</v>
      </c>
      <c r="AD36" s="97">
        <v>1</v>
      </c>
      <c r="AE36" s="97">
        <v>1</v>
      </c>
      <c r="AF36" s="97">
        <v>1</v>
      </c>
      <c r="AG36" s="150">
        <v>1</v>
      </c>
      <c r="AH36" s="97">
        <v>1</v>
      </c>
      <c r="AI36" s="97">
        <v>1</v>
      </c>
      <c r="AJ36" s="97">
        <v>1</v>
      </c>
      <c r="AK36" s="97">
        <v>1</v>
      </c>
      <c r="AL36" s="97">
        <v>1</v>
      </c>
      <c r="AM36" s="99">
        <v>1</v>
      </c>
      <c r="AN36" s="97"/>
      <c r="AO36" s="97"/>
      <c r="AP36" s="97"/>
      <c r="AQ36" s="97"/>
      <c r="AR36" s="100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101"/>
      <c r="BE36" s="77"/>
      <c r="BF36" s="102">
        <f t="shared" si="1"/>
        <v>23</v>
      </c>
      <c r="BH36" s="104">
        <f t="shared" si="2"/>
        <v>0</v>
      </c>
      <c r="BI36" s="105">
        <f t="shared" si="11"/>
        <v>6</v>
      </c>
      <c r="BJ36" s="148"/>
      <c r="BK36" s="107">
        <f t="shared" si="3"/>
        <v>0</v>
      </c>
      <c r="BL36" s="104">
        <f t="shared" si="0"/>
        <v>0</v>
      </c>
      <c r="BM36" s="104">
        <v>208157.40833333333</v>
      </c>
      <c r="BN36" s="104">
        <f t="shared" si="4"/>
        <v>-208157.40833333333</v>
      </c>
      <c r="BO36" s="1" t="s">
        <v>84</v>
      </c>
      <c r="BP36" s="1" t="s">
        <v>83</v>
      </c>
      <c r="BQ36" s="1">
        <v>5500</v>
      </c>
      <c r="BR36" s="1">
        <v>38</v>
      </c>
      <c r="BS36" s="7">
        <v>209000</v>
      </c>
      <c r="BT36" s="149"/>
      <c r="BU36" s="128">
        <f t="shared" si="12"/>
        <v>0</v>
      </c>
      <c r="BV36" s="128">
        <f t="shared" si="12"/>
        <v>0</v>
      </c>
      <c r="BW36" s="128">
        <f t="shared" si="12"/>
        <v>0</v>
      </c>
      <c r="BX36" s="128">
        <f t="shared" si="12"/>
        <v>0</v>
      </c>
      <c r="BY36" s="128">
        <f t="shared" si="12"/>
        <v>0</v>
      </c>
      <c r="BZ36" s="128">
        <f t="shared" si="12"/>
        <v>0</v>
      </c>
      <c r="CA36" s="128">
        <f t="shared" si="12"/>
        <v>0</v>
      </c>
      <c r="CB36" s="128">
        <f t="shared" si="12"/>
        <v>0</v>
      </c>
      <c r="CC36" s="128">
        <f t="shared" si="12"/>
        <v>0</v>
      </c>
      <c r="CD36" s="128">
        <f t="shared" si="12"/>
        <v>0</v>
      </c>
      <c r="CE36" s="128">
        <f t="shared" si="12"/>
        <v>0</v>
      </c>
      <c r="CF36" s="128">
        <f t="shared" si="12"/>
        <v>0</v>
      </c>
      <c r="CG36" s="128">
        <f t="shared" si="9"/>
        <v>0</v>
      </c>
      <c r="CH36" s="128">
        <f t="shared" si="9"/>
        <v>0</v>
      </c>
      <c r="CI36" s="128">
        <f t="shared" si="9"/>
        <v>0</v>
      </c>
      <c r="CJ36" s="128">
        <f t="shared" si="9"/>
        <v>0</v>
      </c>
      <c r="CK36" s="128">
        <f t="shared" si="9"/>
        <v>0</v>
      </c>
      <c r="CL36" s="128">
        <f t="shared" si="9"/>
        <v>0</v>
      </c>
      <c r="CM36" s="128">
        <f t="shared" si="9"/>
        <v>0</v>
      </c>
      <c r="CN36" s="128">
        <f t="shared" si="9"/>
        <v>0</v>
      </c>
      <c r="CO36" s="128">
        <f t="shared" si="9"/>
        <v>0</v>
      </c>
      <c r="CP36" s="128">
        <f t="shared" si="9"/>
        <v>0</v>
      </c>
      <c r="CQ36" s="128">
        <f t="shared" si="9"/>
        <v>0</v>
      </c>
      <c r="CR36" s="128">
        <f t="shared" si="9"/>
        <v>0</v>
      </c>
      <c r="CS36" s="128">
        <f t="shared" si="9"/>
        <v>0</v>
      </c>
      <c r="CT36" s="128">
        <f t="shared" si="9"/>
        <v>0</v>
      </c>
      <c r="CU36" s="128">
        <f t="shared" si="9"/>
        <v>0</v>
      </c>
      <c r="CV36" s="128">
        <f t="shared" si="9"/>
        <v>0</v>
      </c>
      <c r="CW36" s="128">
        <f t="shared" si="10"/>
        <v>0</v>
      </c>
      <c r="CX36" s="128">
        <f t="shared" si="10"/>
        <v>0</v>
      </c>
      <c r="CY36" s="128">
        <f t="shared" si="10"/>
        <v>0</v>
      </c>
      <c r="CZ36" s="128">
        <f t="shared" si="10"/>
        <v>0</v>
      </c>
      <c r="DA36" s="128">
        <f t="shared" si="7"/>
        <v>0</v>
      </c>
      <c r="DB36" s="128">
        <f t="shared" si="7"/>
        <v>0</v>
      </c>
      <c r="DC36" s="128"/>
    </row>
    <row r="37" spans="2:107">
      <c r="B37" s="143" t="s">
        <v>62</v>
      </c>
      <c r="C37" s="144" t="s">
        <v>85</v>
      </c>
      <c r="D37" s="145" t="s">
        <v>86</v>
      </c>
      <c r="E37" s="123" t="s">
        <v>29</v>
      </c>
      <c r="F37" s="123">
        <v>44105</v>
      </c>
      <c r="G37" s="146"/>
      <c r="H37" s="147" t="s">
        <v>52</v>
      </c>
      <c r="I37" s="77"/>
      <c r="J37" s="96"/>
      <c r="K37" s="97">
        <v>0</v>
      </c>
      <c r="L37" s="97">
        <v>0</v>
      </c>
      <c r="M37" s="97">
        <v>0</v>
      </c>
      <c r="N37" s="97">
        <v>1</v>
      </c>
      <c r="O37" s="97">
        <v>1</v>
      </c>
      <c r="P37" s="97">
        <v>1</v>
      </c>
      <c r="Q37" s="97">
        <v>1</v>
      </c>
      <c r="R37" s="97">
        <v>1</v>
      </c>
      <c r="S37" s="97">
        <v>1</v>
      </c>
      <c r="T37" s="97">
        <v>1</v>
      </c>
      <c r="U37" s="97">
        <v>1</v>
      </c>
      <c r="V37" s="97">
        <v>1</v>
      </c>
      <c r="W37" s="97">
        <v>1</v>
      </c>
      <c r="X37" s="97">
        <v>1</v>
      </c>
      <c r="Y37" s="97">
        <v>1</v>
      </c>
      <c r="Z37" s="97">
        <v>1</v>
      </c>
      <c r="AA37" s="97">
        <v>1</v>
      </c>
      <c r="AB37" s="97">
        <v>1</v>
      </c>
      <c r="AC37" s="97">
        <v>1</v>
      </c>
      <c r="AD37" s="97">
        <v>1</v>
      </c>
      <c r="AE37" s="97">
        <v>1</v>
      </c>
      <c r="AF37" s="97">
        <v>1</v>
      </c>
      <c r="AG37" s="150">
        <v>1</v>
      </c>
      <c r="AH37" s="97">
        <v>1</v>
      </c>
      <c r="AI37" s="97">
        <v>1</v>
      </c>
      <c r="AJ37" s="97">
        <v>1</v>
      </c>
      <c r="AK37" s="97">
        <v>1</v>
      </c>
      <c r="AL37" s="97">
        <v>1</v>
      </c>
      <c r="AM37" s="99">
        <v>1</v>
      </c>
      <c r="AN37" s="97"/>
      <c r="AO37" s="97"/>
      <c r="AP37" s="97"/>
      <c r="AQ37" s="97"/>
      <c r="AR37" s="100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101"/>
      <c r="BE37" s="77"/>
      <c r="BF37" s="102">
        <f t="shared" si="1"/>
        <v>20</v>
      </c>
      <c r="BH37" s="104">
        <f t="shared" si="2"/>
        <v>0</v>
      </c>
      <c r="BI37" s="105">
        <f t="shared" si="11"/>
        <v>6</v>
      </c>
      <c r="BJ37" s="148"/>
      <c r="BK37" s="107">
        <f t="shared" si="3"/>
        <v>0</v>
      </c>
      <c r="BL37" s="104">
        <f t="shared" si="0"/>
        <v>0</v>
      </c>
      <c r="BM37" s="104">
        <v>240883.5</v>
      </c>
      <c r="BN37" s="104">
        <f t="shared" si="4"/>
        <v>-240883.5</v>
      </c>
      <c r="BO37" s="1" t="s">
        <v>87</v>
      </c>
      <c r="BP37" s="1" t="s">
        <v>75</v>
      </c>
      <c r="BQ37" s="1">
        <v>5500</v>
      </c>
      <c r="BR37" s="1">
        <v>45</v>
      </c>
      <c r="BS37" s="7">
        <v>247500</v>
      </c>
      <c r="BT37" s="149"/>
      <c r="BU37" s="128">
        <f t="shared" si="12"/>
        <v>0</v>
      </c>
      <c r="BV37" s="128">
        <f t="shared" si="12"/>
        <v>0</v>
      </c>
      <c r="BW37" s="128">
        <f t="shared" si="12"/>
        <v>0</v>
      </c>
      <c r="BX37" s="128">
        <f t="shared" si="12"/>
        <v>0</v>
      </c>
      <c r="BY37" s="128">
        <f t="shared" si="12"/>
        <v>0</v>
      </c>
      <c r="BZ37" s="128">
        <f t="shared" si="12"/>
        <v>0</v>
      </c>
      <c r="CA37" s="128">
        <f t="shared" si="12"/>
        <v>0</v>
      </c>
      <c r="CB37" s="128">
        <f t="shared" si="12"/>
        <v>0</v>
      </c>
      <c r="CC37" s="128">
        <f t="shared" si="12"/>
        <v>0</v>
      </c>
      <c r="CD37" s="128">
        <f t="shared" si="12"/>
        <v>0</v>
      </c>
      <c r="CE37" s="128">
        <f t="shared" si="12"/>
        <v>0</v>
      </c>
      <c r="CF37" s="128">
        <f t="shared" si="12"/>
        <v>0</v>
      </c>
      <c r="CG37" s="128">
        <f t="shared" si="9"/>
        <v>0</v>
      </c>
      <c r="CH37" s="128">
        <f t="shared" si="9"/>
        <v>0</v>
      </c>
      <c r="CI37" s="128">
        <f t="shared" si="9"/>
        <v>0</v>
      </c>
      <c r="CJ37" s="128">
        <f t="shared" si="9"/>
        <v>0</v>
      </c>
      <c r="CK37" s="128">
        <f t="shared" si="9"/>
        <v>0</v>
      </c>
      <c r="CL37" s="128">
        <f t="shared" si="9"/>
        <v>0</v>
      </c>
      <c r="CM37" s="128">
        <f t="shared" si="9"/>
        <v>0</v>
      </c>
      <c r="CN37" s="128">
        <f t="shared" si="9"/>
        <v>0</v>
      </c>
      <c r="CO37" s="128">
        <f t="shared" si="9"/>
        <v>0</v>
      </c>
      <c r="CP37" s="128">
        <f t="shared" si="9"/>
        <v>0</v>
      </c>
      <c r="CQ37" s="128">
        <f t="shared" si="9"/>
        <v>0</v>
      </c>
      <c r="CR37" s="128">
        <f t="shared" si="9"/>
        <v>0</v>
      </c>
      <c r="CS37" s="128">
        <f t="shared" si="9"/>
        <v>0</v>
      </c>
      <c r="CT37" s="128">
        <f t="shared" si="9"/>
        <v>0</v>
      </c>
      <c r="CU37" s="128">
        <f t="shared" si="9"/>
        <v>0</v>
      </c>
      <c r="CV37" s="128">
        <f t="shared" si="9"/>
        <v>0</v>
      </c>
      <c r="CW37" s="128">
        <f t="shared" si="10"/>
        <v>0</v>
      </c>
      <c r="CX37" s="128">
        <f t="shared" si="10"/>
        <v>0</v>
      </c>
      <c r="CY37" s="128">
        <f t="shared" si="10"/>
        <v>0</v>
      </c>
      <c r="CZ37" s="128">
        <f t="shared" si="10"/>
        <v>0</v>
      </c>
      <c r="DA37" s="128">
        <f t="shared" si="7"/>
        <v>0</v>
      </c>
      <c r="DB37" s="128">
        <f t="shared" si="7"/>
        <v>0</v>
      </c>
      <c r="DC37" s="128"/>
    </row>
    <row r="38" spans="2:107">
      <c r="B38" s="143" t="s">
        <v>62</v>
      </c>
      <c r="C38" s="144" t="s">
        <v>87</v>
      </c>
      <c r="D38" s="145" t="s">
        <v>88</v>
      </c>
      <c r="E38" s="123" t="s">
        <v>29</v>
      </c>
      <c r="F38" s="123">
        <v>43617</v>
      </c>
      <c r="G38" s="146" t="s">
        <v>89</v>
      </c>
      <c r="H38" s="147" t="s">
        <v>5</v>
      </c>
      <c r="I38" s="77"/>
      <c r="J38" s="96"/>
      <c r="K38" s="97">
        <v>0</v>
      </c>
      <c r="L38" s="97"/>
      <c r="M38" s="97"/>
      <c r="N38" s="97"/>
      <c r="O38" s="97">
        <v>0</v>
      </c>
      <c r="P38" s="97"/>
      <c r="Q38" s="97"/>
      <c r="R38" s="97"/>
      <c r="S38" s="97"/>
      <c r="T38" s="97"/>
      <c r="U38" s="97"/>
      <c r="V38" s="97"/>
      <c r="W38" s="97">
        <v>1</v>
      </c>
      <c r="X38" s="97">
        <v>2</v>
      </c>
      <c r="Y38" s="97">
        <v>1</v>
      </c>
      <c r="Z38" s="97">
        <v>1</v>
      </c>
      <c r="AA38" s="97">
        <v>1</v>
      </c>
      <c r="AB38" s="97">
        <v>1</v>
      </c>
      <c r="AC38" s="97">
        <v>1</v>
      </c>
      <c r="AD38" s="97">
        <v>1</v>
      </c>
      <c r="AE38" s="97">
        <v>1</v>
      </c>
      <c r="AF38" s="97">
        <v>1</v>
      </c>
      <c r="AG38" s="127">
        <v>1</v>
      </c>
      <c r="AH38" s="97">
        <v>1</v>
      </c>
      <c r="AI38" s="97">
        <v>1</v>
      </c>
      <c r="AJ38" s="97">
        <v>1</v>
      </c>
      <c r="AK38" s="97">
        <v>1</v>
      </c>
      <c r="AL38" s="97">
        <v>1</v>
      </c>
      <c r="AM38" s="99">
        <v>1</v>
      </c>
      <c r="AN38" s="97">
        <v>1</v>
      </c>
      <c r="AO38" s="97">
        <v>1</v>
      </c>
      <c r="AP38" s="97">
        <v>1</v>
      </c>
      <c r="AQ38" s="97">
        <v>1</v>
      </c>
      <c r="AR38" s="100">
        <v>1</v>
      </c>
      <c r="AS38" s="97">
        <v>1</v>
      </c>
      <c r="AT38" s="97">
        <v>1</v>
      </c>
      <c r="AU38" s="97">
        <v>1</v>
      </c>
      <c r="AV38" s="97">
        <v>1</v>
      </c>
      <c r="AW38" s="97">
        <v>1</v>
      </c>
      <c r="AX38" s="97">
        <v>1</v>
      </c>
      <c r="AY38" s="97">
        <v>1</v>
      </c>
      <c r="AZ38" s="97">
        <v>1</v>
      </c>
      <c r="BA38" s="97"/>
      <c r="BB38" s="97"/>
      <c r="BC38" s="97"/>
      <c r="BD38" s="101"/>
      <c r="BE38" s="77"/>
      <c r="BF38" s="102">
        <f t="shared" si="1"/>
        <v>12</v>
      </c>
      <c r="BH38" s="104">
        <f t="shared" si="2"/>
        <v>0</v>
      </c>
      <c r="BI38" s="105">
        <f t="shared" si="11"/>
        <v>19</v>
      </c>
      <c r="BJ38" s="148"/>
      <c r="BK38" s="107">
        <f t="shared" si="3"/>
        <v>0</v>
      </c>
      <c r="BL38" s="104">
        <f t="shared" si="0"/>
        <v>0</v>
      </c>
      <c r="BM38" s="104">
        <v>92647.5</v>
      </c>
      <c r="BN38" s="104">
        <f t="shared" si="4"/>
        <v>-92647.5</v>
      </c>
      <c r="BO38" s="1" t="s">
        <v>90</v>
      </c>
      <c r="BP38" s="1" t="s">
        <v>57</v>
      </c>
      <c r="BQ38" s="1">
        <v>5500</v>
      </c>
      <c r="BR38" s="1">
        <v>12</v>
      </c>
      <c r="BS38" s="7">
        <v>66000</v>
      </c>
      <c r="BT38" s="149"/>
      <c r="BU38" s="128">
        <f t="shared" si="12"/>
        <v>0</v>
      </c>
      <c r="BV38" s="128">
        <f t="shared" si="12"/>
        <v>0</v>
      </c>
      <c r="BW38" s="128">
        <f t="shared" si="12"/>
        <v>0</v>
      </c>
      <c r="BX38" s="128">
        <f t="shared" si="12"/>
        <v>0</v>
      </c>
      <c r="BY38" s="128">
        <f t="shared" si="12"/>
        <v>0</v>
      </c>
      <c r="BZ38" s="128">
        <f t="shared" si="12"/>
        <v>0</v>
      </c>
      <c r="CA38" s="128">
        <f t="shared" si="12"/>
        <v>0</v>
      </c>
      <c r="CB38" s="128">
        <f t="shared" si="12"/>
        <v>0</v>
      </c>
      <c r="CC38" s="128">
        <f t="shared" si="12"/>
        <v>0</v>
      </c>
      <c r="CD38" s="128">
        <f t="shared" si="12"/>
        <v>0</v>
      </c>
      <c r="CE38" s="128">
        <f t="shared" si="12"/>
        <v>0</v>
      </c>
      <c r="CF38" s="128">
        <f t="shared" si="12"/>
        <v>0</v>
      </c>
      <c r="CG38" s="128">
        <f t="shared" si="9"/>
        <v>0</v>
      </c>
      <c r="CH38" s="128">
        <f t="shared" si="9"/>
        <v>0</v>
      </c>
      <c r="CI38" s="128">
        <f t="shared" si="9"/>
        <v>0</v>
      </c>
      <c r="CJ38" s="128">
        <f t="shared" si="9"/>
        <v>0</v>
      </c>
      <c r="CK38" s="128">
        <f t="shared" si="9"/>
        <v>0</v>
      </c>
      <c r="CL38" s="128">
        <f t="shared" si="9"/>
        <v>0</v>
      </c>
      <c r="CM38" s="128">
        <f t="shared" si="9"/>
        <v>0</v>
      </c>
      <c r="CN38" s="128">
        <f t="shared" si="9"/>
        <v>0</v>
      </c>
      <c r="CO38" s="128">
        <f t="shared" si="9"/>
        <v>0</v>
      </c>
      <c r="CP38" s="128">
        <f t="shared" si="9"/>
        <v>0</v>
      </c>
      <c r="CQ38" s="128">
        <f t="shared" si="9"/>
        <v>0</v>
      </c>
      <c r="CR38" s="128">
        <f t="shared" si="9"/>
        <v>0</v>
      </c>
      <c r="CS38" s="128">
        <f t="shared" si="9"/>
        <v>0</v>
      </c>
      <c r="CT38" s="128">
        <f t="shared" si="9"/>
        <v>0</v>
      </c>
      <c r="CU38" s="128">
        <f t="shared" si="9"/>
        <v>0</v>
      </c>
      <c r="CV38" s="128">
        <f t="shared" si="9"/>
        <v>0</v>
      </c>
      <c r="CW38" s="128">
        <f t="shared" si="10"/>
        <v>0</v>
      </c>
      <c r="CX38" s="128">
        <f t="shared" si="10"/>
        <v>0</v>
      </c>
      <c r="CY38" s="128">
        <f t="shared" si="10"/>
        <v>0</v>
      </c>
      <c r="CZ38" s="128">
        <f t="shared" si="10"/>
        <v>0</v>
      </c>
      <c r="DA38" s="128">
        <f t="shared" si="7"/>
        <v>0</v>
      </c>
      <c r="DB38" s="128">
        <f t="shared" si="7"/>
        <v>0</v>
      </c>
      <c r="DC38" s="128"/>
    </row>
    <row r="39" spans="2:107">
      <c r="B39" s="143" t="s">
        <v>62</v>
      </c>
      <c r="C39" s="152" t="s">
        <v>91</v>
      </c>
      <c r="D39" s="145" t="s">
        <v>92</v>
      </c>
      <c r="E39" s="123" t="s">
        <v>29</v>
      </c>
      <c r="F39" s="123">
        <v>43709</v>
      </c>
      <c r="G39" s="146" t="s">
        <v>93</v>
      </c>
      <c r="H39" s="147" t="s">
        <v>5</v>
      </c>
      <c r="I39" s="77"/>
      <c r="J39" s="96"/>
      <c r="K39" s="97">
        <v>0</v>
      </c>
      <c r="L39" s="97"/>
      <c r="M39" s="97"/>
      <c r="N39" s="97">
        <v>0</v>
      </c>
      <c r="O39" s="97">
        <v>0</v>
      </c>
      <c r="P39" s="97">
        <v>1</v>
      </c>
      <c r="Q39" s="97">
        <v>1</v>
      </c>
      <c r="R39" s="97">
        <v>1</v>
      </c>
      <c r="S39" s="97">
        <v>1</v>
      </c>
      <c r="T39" s="126">
        <v>1</v>
      </c>
      <c r="U39" s="126">
        <v>1</v>
      </c>
      <c r="V39" s="97">
        <v>1</v>
      </c>
      <c r="W39" s="97">
        <v>1</v>
      </c>
      <c r="X39" s="97">
        <v>1</v>
      </c>
      <c r="Y39" s="97">
        <v>1</v>
      </c>
      <c r="Z39" s="97">
        <v>1</v>
      </c>
      <c r="AA39" s="97">
        <v>1</v>
      </c>
      <c r="AB39" s="97">
        <v>1</v>
      </c>
      <c r="AC39" s="97">
        <v>1</v>
      </c>
      <c r="AD39" s="97">
        <v>1</v>
      </c>
      <c r="AE39" s="97">
        <v>1</v>
      </c>
      <c r="AF39" s="97">
        <v>1</v>
      </c>
      <c r="AG39" s="127">
        <v>1</v>
      </c>
      <c r="AH39" s="97">
        <v>1</v>
      </c>
      <c r="AI39" s="97">
        <v>1</v>
      </c>
      <c r="AJ39" s="97">
        <v>1</v>
      </c>
      <c r="AK39" s="97">
        <v>1</v>
      </c>
      <c r="AL39" s="97">
        <v>1</v>
      </c>
      <c r="AM39" s="99">
        <v>1</v>
      </c>
      <c r="AN39" s="97">
        <v>1</v>
      </c>
      <c r="AO39" s="97">
        <v>1</v>
      </c>
      <c r="AP39" s="97"/>
      <c r="AQ39" s="97"/>
      <c r="AR39" s="100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101"/>
      <c r="BE39" s="77"/>
      <c r="BF39" s="102">
        <f t="shared" si="1"/>
        <v>18</v>
      </c>
      <c r="BH39" s="104">
        <f t="shared" si="2"/>
        <v>0</v>
      </c>
      <c r="BI39" s="105">
        <f t="shared" si="11"/>
        <v>8</v>
      </c>
      <c r="BJ39" s="148"/>
      <c r="BK39" s="107">
        <f t="shared" si="3"/>
        <v>0</v>
      </c>
      <c r="BL39" s="104">
        <f t="shared" si="0"/>
        <v>0</v>
      </c>
      <c r="BM39" s="104">
        <v>148236</v>
      </c>
      <c r="BN39" s="104">
        <f t="shared" si="4"/>
        <v>-148236</v>
      </c>
      <c r="BO39" s="1" t="s">
        <v>91</v>
      </c>
      <c r="BP39" s="1" t="s">
        <v>57</v>
      </c>
      <c r="BQ39" s="1">
        <v>5500</v>
      </c>
      <c r="BR39" s="1">
        <v>28</v>
      </c>
      <c r="BS39" s="7">
        <v>154000</v>
      </c>
      <c r="BT39" s="149"/>
      <c r="BU39" s="128">
        <f t="shared" si="12"/>
        <v>0</v>
      </c>
      <c r="BV39" s="128">
        <f t="shared" si="12"/>
        <v>0</v>
      </c>
      <c r="BW39" s="128">
        <f t="shared" si="12"/>
        <v>0</v>
      </c>
      <c r="BX39" s="128">
        <f t="shared" si="12"/>
        <v>0</v>
      </c>
      <c r="BY39" s="128">
        <f t="shared" si="12"/>
        <v>0</v>
      </c>
      <c r="BZ39" s="128">
        <f t="shared" si="12"/>
        <v>0</v>
      </c>
      <c r="CA39" s="128">
        <f t="shared" si="12"/>
        <v>0</v>
      </c>
      <c r="CB39" s="128">
        <f t="shared" si="12"/>
        <v>0</v>
      </c>
      <c r="CC39" s="128">
        <f t="shared" si="12"/>
        <v>0</v>
      </c>
      <c r="CD39" s="128">
        <f t="shared" si="12"/>
        <v>0</v>
      </c>
      <c r="CE39" s="128">
        <f t="shared" si="12"/>
        <v>0</v>
      </c>
      <c r="CF39" s="128">
        <f t="shared" si="12"/>
        <v>0</v>
      </c>
      <c r="CG39" s="128">
        <f t="shared" si="9"/>
        <v>0</v>
      </c>
      <c r="CH39" s="128">
        <f t="shared" si="9"/>
        <v>0</v>
      </c>
      <c r="CI39" s="128">
        <f t="shared" si="9"/>
        <v>0</v>
      </c>
      <c r="CJ39" s="128">
        <f t="shared" si="9"/>
        <v>0</v>
      </c>
      <c r="CK39" s="128">
        <f t="shared" si="9"/>
        <v>0</v>
      </c>
      <c r="CL39" s="128">
        <f t="shared" si="9"/>
        <v>0</v>
      </c>
      <c r="CM39" s="128">
        <f t="shared" si="9"/>
        <v>0</v>
      </c>
      <c r="CN39" s="128">
        <f t="shared" si="9"/>
        <v>0</v>
      </c>
      <c r="CO39" s="128">
        <f t="shared" si="9"/>
        <v>0</v>
      </c>
      <c r="CP39" s="128">
        <f t="shared" si="9"/>
        <v>0</v>
      </c>
      <c r="CQ39" s="128">
        <f t="shared" si="9"/>
        <v>0</v>
      </c>
      <c r="CR39" s="128">
        <f t="shared" si="9"/>
        <v>0</v>
      </c>
      <c r="CS39" s="128">
        <f t="shared" si="9"/>
        <v>0</v>
      </c>
      <c r="CT39" s="128">
        <f t="shared" si="9"/>
        <v>0</v>
      </c>
      <c r="CU39" s="128">
        <f t="shared" si="9"/>
        <v>0</v>
      </c>
      <c r="CV39" s="128">
        <f t="shared" si="9"/>
        <v>0</v>
      </c>
      <c r="CW39" s="128">
        <f t="shared" si="10"/>
        <v>0</v>
      </c>
      <c r="CX39" s="128">
        <f t="shared" si="10"/>
        <v>0</v>
      </c>
      <c r="CY39" s="128">
        <f t="shared" si="10"/>
        <v>0</v>
      </c>
      <c r="CZ39" s="128">
        <f t="shared" si="10"/>
        <v>0</v>
      </c>
      <c r="DA39" s="128">
        <f t="shared" si="7"/>
        <v>0</v>
      </c>
      <c r="DB39" s="128">
        <f t="shared" si="7"/>
        <v>0</v>
      </c>
      <c r="DC39" s="128"/>
    </row>
    <row r="40" spans="2:107">
      <c r="B40" s="143" t="s">
        <v>62</v>
      </c>
      <c r="C40" s="144" t="s">
        <v>94</v>
      </c>
      <c r="D40" s="145" t="s">
        <v>95</v>
      </c>
      <c r="E40" s="123" t="s">
        <v>29</v>
      </c>
      <c r="F40" s="123">
        <v>43831</v>
      </c>
      <c r="G40" s="146" t="s">
        <v>96</v>
      </c>
      <c r="H40" s="147" t="s">
        <v>5</v>
      </c>
      <c r="I40" s="77"/>
      <c r="J40" s="96"/>
      <c r="K40" s="97">
        <v>1</v>
      </c>
      <c r="L40" s="97">
        <v>0.95</v>
      </c>
      <c r="M40" s="97">
        <v>1</v>
      </c>
      <c r="N40" s="97">
        <v>1</v>
      </c>
      <c r="O40" s="97">
        <v>1</v>
      </c>
      <c r="P40" s="97">
        <v>1</v>
      </c>
      <c r="Q40" s="97">
        <v>1</v>
      </c>
      <c r="R40" s="97">
        <v>1</v>
      </c>
      <c r="S40" s="97">
        <v>1</v>
      </c>
      <c r="T40" s="126">
        <v>1</v>
      </c>
      <c r="U40" s="126">
        <v>1</v>
      </c>
      <c r="V40" s="97">
        <v>1</v>
      </c>
      <c r="W40" s="97">
        <v>1</v>
      </c>
      <c r="X40" s="97">
        <v>1</v>
      </c>
      <c r="Y40" s="97">
        <v>1</v>
      </c>
      <c r="Z40" s="97">
        <v>1</v>
      </c>
      <c r="AA40" s="97">
        <v>1</v>
      </c>
      <c r="AB40" s="97">
        <v>1</v>
      </c>
      <c r="AC40" s="97">
        <v>1</v>
      </c>
      <c r="AD40" s="97">
        <v>1</v>
      </c>
      <c r="AE40" s="97">
        <v>1</v>
      </c>
      <c r="AF40" s="97">
        <v>1</v>
      </c>
      <c r="AG40" s="127">
        <v>1</v>
      </c>
      <c r="AH40" s="97">
        <v>1</v>
      </c>
      <c r="AI40" s="97">
        <v>1</v>
      </c>
      <c r="AJ40" s="97">
        <v>1</v>
      </c>
      <c r="AK40" s="97">
        <v>1</v>
      </c>
      <c r="AL40" s="97">
        <v>1</v>
      </c>
      <c r="AM40" s="99">
        <v>1</v>
      </c>
      <c r="AN40" s="97">
        <v>1</v>
      </c>
      <c r="AO40" s="97">
        <v>1</v>
      </c>
      <c r="AP40" s="97">
        <v>1</v>
      </c>
      <c r="AQ40" s="97">
        <v>1</v>
      </c>
      <c r="AR40" s="100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101"/>
      <c r="BE40" s="77"/>
      <c r="BF40" s="102">
        <f t="shared" si="1"/>
        <v>22.95</v>
      </c>
      <c r="BH40" s="104">
        <f t="shared" si="2"/>
        <v>0</v>
      </c>
      <c r="BI40" s="105">
        <f t="shared" si="11"/>
        <v>10</v>
      </c>
      <c r="BJ40" s="148"/>
      <c r="BK40" s="107">
        <f t="shared" si="3"/>
        <v>0</v>
      </c>
      <c r="BL40" s="104">
        <f t="shared" si="0"/>
        <v>0</v>
      </c>
      <c r="BM40" s="104">
        <v>185014.25</v>
      </c>
      <c r="BN40" s="104">
        <f t="shared" si="4"/>
        <v>-185014.25</v>
      </c>
      <c r="BO40" s="1" t="s">
        <v>97</v>
      </c>
      <c r="BP40" s="1" t="s">
        <v>79</v>
      </c>
      <c r="BQ40" s="1">
        <v>5000</v>
      </c>
      <c r="BR40" s="1">
        <v>32</v>
      </c>
      <c r="BS40" s="7">
        <v>160000</v>
      </c>
      <c r="BT40" s="149"/>
      <c r="BU40" s="128">
        <f t="shared" si="12"/>
        <v>0</v>
      </c>
      <c r="BV40" s="128">
        <f t="shared" si="12"/>
        <v>0</v>
      </c>
      <c r="BW40" s="128">
        <f t="shared" si="12"/>
        <v>0</v>
      </c>
      <c r="BX40" s="128">
        <f t="shared" si="12"/>
        <v>0</v>
      </c>
      <c r="BY40" s="128">
        <f t="shared" si="12"/>
        <v>0</v>
      </c>
      <c r="BZ40" s="128">
        <f t="shared" si="12"/>
        <v>0</v>
      </c>
      <c r="CA40" s="128">
        <f t="shared" si="12"/>
        <v>0</v>
      </c>
      <c r="CB40" s="128">
        <f t="shared" si="12"/>
        <v>0</v>
      </c>
      <c r="CC40" s="128">
        <f t="shared" si="12"/>
        <v>0</v>
      </c>
      <c r="CD40" s="128">
        <f t="shared" si="12"/>
        <v>0</v>
      </c>
      <c r="CE40" s="128">
        <f t="shared" si="12"/>
        <v>0</v>
      </c>
      <c r="CF40" s="128">
        <f t="shared" si="12"/>
        <v>0</v>
      </c>
      <c r="CG40" s="128">
        <f t="shared" si="9"/>
        <v>0</v>
      </c>
      <c r="CH40" s="128">
        <f t="shared" si="9"/>
        <v>0</v>
      </c>
      <c r="CI40" s="128">
        <f t="shared" si="9"/>
        <v>0</v>
      </c>
      <c r="CJ40" s="128">
        <f t="shared" si="9"/>
        <v>0</v>
      </c>
      <c r="CK40" s="128">
        <f t="shared" si="9"/>
        <v>0</v>
      </c>
      <c r="CL40" s="128">
        <f t="shared" si="9"/>
        <v>0</v>
      </c>
      <c r="CM40" s="128">
        <f t="shared" si="9"/>
        <v>0</v>
      </c>
      <c r="CN40" s="128">
        <f t="shared" si="9"/>
        <v>0</v>
      </c>
      <c r="CO40" s="128">
        <f t="shared" si="9"/>
        <v>0</v>
      </c>
      <c r="CP40" s="128">
        <f t="shared" si="9"/>
        <v>0</v>
      </c>
      <c r="CQ40" s="128">
        <f t="shared" si="9"/>
        <v>0</v>
      </c>
      <c r="CR40" s="128">
        <f t="shared" si="9"/>
        <v>0</v>
      </c>
      <c r="CS40" s="128">
        <f t="shared" si="9"/>
        <v>0</v>
      </c>
      <c r="CT40" s="128">
        <f t="shared" si="9"/>
        <v>0</v>
      </c>
      <c r="CU40" s="128">
        <f t="shared" si="9"/>
        <v>0</v>
      </c>
      <c r="CV40" s="128">
        <f t="shared" si="9"/>
        <v>0</v>
      </c>
      <c r="CW40" s="128">
        <f t="shared" si="10"/>
        <v>0</v>
      </c>
      <c r="CX40" s="128">
        <f t="shared" si="10"/>
        <v>0</v>
      </c>
      <c r="CY40" s="128">
        <f t="shared" si="10"/>
        <v>0</v>
      </c>
      <c r="CZ40" s="128">
        <f t="shared" si="10"/>
        <v>0</v>
      </c>
      <c r="DA40" s="128">
        <f t="shared" si="7"/>
        <v>0</v>
      </c>
      <c r="DB40" s="128">
        <f t="shared" si="7"/>
        <v>0</v>
      </c>
      <c r="DC40" s="128"/>
    </row>
    <row r="41" spans="2:107">
      <c r="B41" s="143" t="s">
        <v>62</v>
      </c>
      <c r="C41" s="144" t="s">
        <v>98</v>
      </c>
      <c r="D41" s="145" t="s">
        <v>99</v>
      </c>
      <c r="E41" s="123" t="s">
        <v>29</v>
      </c>
      <c r="F41" s="123">
        <v>43556</v>
      </c>
      <c r="G41" s="146" t="s">
        <v>100</v>
      </c>
      <c r="H41" s="147" t="s">
        <v>5</v>
      </c>
      <c r="I41" s="77"/>
      <c r="J41" s="96"/>
      <c r="K41" s="97">
        <v>0</v>
      </c>
      <c r="L41" s="97"/>
      <c r="M41" s="97"/>
      <c r="N41" s="97"/>
      <c r="O41" s="97">
        <v>0</v>
      </c>
      <c r="P41" s="97"/>
      <c r="Q41" s="97"/>
      <c r="R41" s="97">
        <v>1</v>
      </c>
      <c r="S41" s="97">
        <v>1</v>
      </c>
      <c r="T41" s="126">
        <v>1</v>
      </c>
      <c r="U41" s="126">
        <v>1</v>
      </c>
      <c r="V41" s="97">
        <v>1</v>
      </c>
      <c r="W41" s="97">
        <v>1</v>
      </c>
      <c r="X41" s="97">
        <v>1</v>
      </c>
      <c r="Y41" s="97">
        <v>1</v>
      </c>
      <c r="Z41" s="97">
        <v>1</v>
      </c>
      <c r="AA41" s="97">
        <v>1</v>
      </c>
      <c r="AB41" s="97">
        <v>1</v>
      </c>
      <c r="AC41" s="97">
        <v>1</v>
      </c>
      <c r="AD41" s="97">
        <v>1</v>
      </c>
      <c r="AE41" s="97">
        <v>1</v>
      </c>
      <c r="AF41" s="97">
        <v>1</v>
      </c>
      <c r="AG41" s="127">
        <v>1</v>
      </c>
      <c r="AH41" s="97">
        <v>1</v>
      </c>
      <c r="AI41" s="97">
        <v>1</v>
      </c>
      <c r="AJ41" s="97">
        <v>1</v>
      </c>
      <c r="AK41" s="97">
        <v>1</v>
      </c>
      <c r="AL41" s="97">
        <v>1</v>
      </c>
      <c r="AM41" s="99">
        <v>1</v>
      </c>
      <c r="AN41" s="97">
        <v>1</v>
      </c>
      <c r="AO41" s="97">
        <v>1</v>
      </c>
      <c r="AP41" s="97">
        <v>1</v>
      </c>
      <c r="AQ41" s="97">
        <v>1</v>
      </c>
      <c r="AR41" s="100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101"/>
      <c r="BE41" s="77"/>
      <c r="BF41" s="102">
        <f t="shared" si="1"/>
        <v>16</v>
      </c>
      <c r="BH41" s="104">
        <f t="shared" si="2"/>
        <v>0</v>
      </c>
      <c r="BI41" s="105">
        <f t="shared" si="11"/>
        <v>10</v>
      </c>
      <c r="BJ41" s="148"/>
      <c r="BK41" s="107">
        <f t="shared" si="3"/>
        <v>0</v>
      </c>
      <c r="BL41" s="104">
        <f t="shared" si="0"/>
        <v>0</v>
      </c>
      <c r="BM41" s="104">
        <v>119318.75</v>
      </c>
      <c r="BN41" s="104">
        <f t="shared" si="4"/>
        <v>-119318.75</v>
      </c>
      <c r="BO41" s="1" t="s">
        <v>98</v>
      </c>
      <c r="BP41" s="1" t="s">
        <v>57</v>
      </c>
      <c r="BQ41" s="1">
        <v>4671.333333333333</v>
      </c>
      <c r="BR41" s="1">
        <v>17</v>
      </c>
      <c r="BS41" s="7">
        <v>79412.666666666657</v>
      </c>
      <c r="BT41" s="149"/>
      <c r="BU41" s="128">
        <f t="shared" si="12"/>
        <v>0</v>
      </c>
      <c r="BV41" s="128">
        <f t="shared" si="12"/>
        <v>0</v>
      </c>
      <c r="BW41" s="128">
        <f t="shared" si="12"/>
        <v>0</v>
      </c>
      <c r="BX41" s="128">
        <f t="shared" si="12"/>
        <v>0</v>
      </c>
      <c r="BY41" s="128">
        <f t="shared" si="12"/>
        <v>0</v>
      </c>
      <c r="BZ41" s="128">
        <f t="shared" si="12"/>
        <v>0</v>
      </c>
      <c r="CA41" s="128">
        <f t="shared" si="12"/>
        <v>0</v>
      </c>
      <c r="CB41" s="128">
        <f t="shared" si="12"/>
        <v>0</v>
      </c>
      <c r="CC41" s="128">
        <f t="shared" si="12"/>
        <v>0</v>
      </c>
      <c r="CD41" s="128">
        <f t="shared" si="12"/>
        <v>0</v>
      </c>
      <c r="CE41" s="128">
        <f t="shared" si="12"/>
        <v>0</v>
      </c>
      <c r="CF41" s="128">
        <f t="shared" si="12"/>
        <v>0</v>
      </c>
      <c r="CG41" s="128">
        <f t="shared" si="9"/>
        <v>0</v>
      </c>
      <c r="CH41" s="128">
        <f t="shared" si="9"/>
        <v>0</v>
      </c>
      <c r="CI41" s="128">
        <f t="shared" si="9"/>
        <v>0</v>
      </c>
      <c r="CJ41" s="128">
        <f t="shared" si="9"/>
        <v>0</v>
      </c>
      <c r="CK41" s="128">
        <f t="shared" si="9"/>
        <v>0</v>
      </c>
      <c r="CL41" s="128">
        <f t="shared" si="9"/>
        <v>0</v>
      </c>
      <c r="CM41" s="128">
        <f t="shared" si="9"/>
        <v>0</v>
      </c>
      <c r="CN41" s="128">
        <f t="shared" si="9"/>
        <v>0</v>
      </c>
      <c r="CO41" s="128">
        <f t="shared" si="9"/>
        <v>0</v>
      </c>
      <c r="CP41" s="128">
        <f t="shared" si="9"/>
        <v>0</v>
      </c>
      <c r="CQ41" s="128">
        <f t="shared" si="9"/>
        <v>0</v>
      </c>
      <c r="CR41" s="128">
        <f t="shared" si="9"/>
        <v>0</v>
      </c>
      <c r="CS41" s="128">
        <f t="shared" si="9"/>
        <v>0</v>
      </c>
      <c r="CT41" s="128">
        <f t="shared" si="9"/>
        <v>0</v>
      </c>
      <c r="CU41" s="128">
        <f t="shared" si="9"/>
        <v>0</v>
      </c>
      <c r="CV41" s="128">
        <f t="shared" si="9"/>
        <v>0</v>
      </c>
      <c r="CW41" s="128">
        <f t="shared" si="10"/>
        <v>0</v>
      </c>
      <c r="CX41" s="128">
        <f t="shared" si="10"/>
        <v>0</v>
      </c>
      <c r="CY41" s="128">
        <f t="shared" si="10"/>
        <v>0</v>
      </c>
      <c r="CZ41" s="128">
        <f t="shared" si="10"/>
        <v>0</v>
      </c>
      <c r="DA41" s="128">
        <f t="shared" si="7"/>
        <v>0</v>
      </c>
      <c r="DB41" s="128">
        <f t="shared" si="7"/>
        <v>0</v>
      </c>
      <c r="DC41" s="128"/>
    </row>
    <row r="42" spans="2:107">
      <c r="B42" s="143" t="s">
        <v>62</v>
      </c>
      <c r="C42" s="144" t="s">
        <v>101</v>
      </c>
      <c r="D42" s="145" t="s">
        <v>102</v>
      </c>
      <c r="E42" s="123" t="s">
        <v>29</v>
      </c>
      <c r="F42" s="123">
        <v>43862</v>
      </c>
      <c r="G42" s="146"/>
      <c r="H42" s="147" t="s">
        <v>5</v>
      </c>
      <c r="I42" s="77"/>
      <c r="J42" s="96"/>
      <c r="K42" s="97">
        <v>0</v>
      </c>
      <c r="L42" s="97">
        <v>0.96</v>
      </c>
      <c r="M42" s="97">
        <v>1</v>
      </c>
      <c r="N42" s="97">
        <v>1</v>
      </c>
      <c r="O42" s="97">
        <v>1</v>
      </c>
      <c r="P42" s="97">
        <v>1</v>
      </c>
      <c r="Q42" s="97">
        <v>0.78</v>
      </c>
      <c r="R42" s="97">
        <v>1</v>
      </c>
      <c r="S42" s="97">
        <v>1</v>
      </c>
      <c r="T42" s="126">
        <v>1</v>
      </c>
      <c r="U42" s="126">
        <v>1</v>
      </c>
      <c r="V42" s="97">
        <v>1</v>
      </c>
      <c r="W42" s="97">
        <v>1</v>
      </c>
      <c r="X42" s="97">
        <v>1</v>
      </c>
      <c r="Y42" s="97">
        <v>1</v>
      </c>
      <c r="Z42" s="97">
        <v>1</v>
      </c>
      <c r="AA42" s="97">
        <v>1</v>
      </c>
      <c r="AB42" s="97">
        <v>1</v>
      </c>
      <c r="AC42" s="97">
        <v>1</v>
      </c>
      <c r="AD42" s="97">
        <v>1</v>
      </c>
      <c r="AE42" s="97">
        <v>1</v>
      </c>
      <c r="AF42" s="97">
        <v>1</v>
      </c>
      <c r="AG42" s="127">
        <v>1</v>
      </c>
      <c r="AH42" s="97">
        <v>1</v>
      </c>
      <c r="AI42" s="97">
        <v>1</v>
      </c>
      <c r="AJ42" s="97">
        <v>1</v>
      </c>
      <c r="AK42" s="97">
        <v>1</v>
      </c>
      <c r="AL42" s="97">
        <v>1</v>
      </c>
      <c r="AM42" s="99">
        <v>1</v>
      </c>
      <c r="AN42" s="97">
        <v>1</v>
      </c>
      <c r="AO42" s="97">
        <v>1</v>
      </c>
      <c r="AP42" s="97">
        <v>1</v>
      </c>
      <c r="AQ42" s="97">
        <v>1</v>
      </c>
      <c r="AR42" s="100">
        <v>1</v>
      </c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101"/>
      <c r="BE42" s="77"/>
      <c r="BF42" s="102">
        <f t="shared" si="1"/>
        <v>21.740000000000002</v>
      </c>
      <c r="BH42" s="104">
        <f t="shared" si="2"/>
        <v>0</v>
      </c>
      <c r="BI42" s="105">
        <f t="shared" si="11"/>
        <v>11</v>
      </c>
      <c r="BJ42" s="148"/>
      <c r="BK42" s="107">
        <f t="shared" si="3"/>
        <v>0</v>
      </c>
      <c r="BL42" s="104">
        <f t="shared" si="0"/>
        <v>0</v>
      </c>
      <c r="BM42" s="104">
        <v>266560.89500000002</v>
      </c>
      <c r="BN42" s="104">
        <f t="shared" si="4"/>
        <v>-266560.89500000002</v>
      </c>
      <c r="BO42" s="1" t="s">
        <v>101</v>
      </c>
      <c r="BP42" s="1" t="s">
        <v>103</v>
      </c>
      <c r="BQ42" s="1">
        <v>4500</v>
      </c>
      <c r="BR42" s="1">
        <v>38</v>
      </c>
      <c r="BS42" s="7">
        <v>171000</v>
      </c>
      <c r="BT42" s="149"/>
      <c r="BU42" s="128">
        <f t="shared" si="12"/>
        <v>0</v>
      </c>
      <c r="BV42" s="128">
        <f t="shared" si="12"/>
        <v>0</v>
      </c>
      <c r="BW42" s="128">
        <f t="shared" si="12"/>
        <v>0</v>
      </c>
      <c r="BX42" s="128">
        <f t="shared" si="12"/>
        <v>0</v>
      </c>
      <c r="BY42" s="128">
        <f t="shared" si="12"/>
        <v>0</v>
      </c>
      <c r="BZ42" s="128">
        <f t="shared" si="12"/>
        <v>0</v>
      </c>
      <c r="CA42" s="128">
        <f t="shared" si="12"/>
        <v>0</v>
      </c>
      <c r="CB42" s="128">
        <f t="shared" si="12"/>
        <v>0</v>
      </c>
      <c r="CC42" s="128">
        <f t="shared" si="12"/>
        <v>0</v>
      </c>
      <c r="CD42" s="128">
        <f t="shared" si="12"/>
        <v>0</v>
      </c>
      <c r="CE42" s="128">
        <f t="shared" si="12"/>
        <v>0</v>
      </c>
      <c r="CF42" s="128">
        <f t="shared" si="12"/>
        <v>0</v>
      </c>
      <c r="CG42" s="128">
        <f t="shared" si="9"/>
        <v>0</v>
      </c>
      <c r="CH42" s="128">
        <f t="shared" si="9"/>
        <v>0</v>
      </c>
      <c r="CI42" s="128">
        <f t="shared" si="9"/>
        <v>0</v>
      </c>
      <c r="CJ42" s="128">
        <f t="shared" si="9"/>
        <v>0</v>
      </c>
      <c r="CK42" s="128">
        <f t="shared" si="9"/>
        <v>0</v>
      </c>
      <c r="CL42" s="128">
        <f t="shared" si="9"/>
        <v>0</v>
      </c>
      <c r="CM42" s="128">
        <f t="shared" si="9"/>
        <v>0</v>
      </c>
      <c r="CN42" s="128">
        <f t="shared" si="9"/>
        <v>0</v>
      </c>
      <c r="CO42" s="128">
        <f t="shared" si="9"/>
        <v>0</v>
      </c>
      <c r="CP42" s="128">
        <f t="shared" si="9"/>
        <v>0</v>
      </c>
      <c r="CQ42" s="128">
        <f t="shared" si="9"/>
        <v>0</v>
      </c>
      <c r="CR42" s="128">
        <f t="shared" si="9"/>
        <v>0</v>
      </c>
      <c r="CS42" s="128">
        <f t="shared" si="9"/>
        <v>0</v>
      </c>
      <c r="CT42" s="128">
        <f t="shared" si="9"/>
        <v>0</v>
      </c>
      <c r="CU42" s="128">
        <f t="shared" si="9"/>
        <v>0</v>
      </c>
      <c r="CV42" s="128">
        <f t="shared" si="9"/>
        <v>0</v>
      </c>
      <c r="CW42" s="128">
        <f t="shared" si="10"/>
        <v>0</v>
      </c>
      <c r="CX42" s="128">
        <f t="shared" si="10"/>
        <v>0</v>
      </c>
      <c r="CY42" s="128">
        <f t="shared" si="10"/>
        <v>0</v>
      </c>
      <c r="CZ42" s="128">
        <f t="shared" si="10"/>
        <v>0</v>
      </c>
      <c r="DA42" s="128">
        <f t="shared" si="7"/>
        <v>0</v>
      </c>
      <c r="DB42" s="128">
        <f t="shared" si="7"/>
        <v>0</v>
      </c>
      <c r="DC42" s="128"/>
    </row>
    <row r="43" spans="2:107">
      <c r="B43" s="143" t="s">
        <v>62</v>
      </c>
      <c r="C43" s="144" t="s">
        <v>104</v>
      </c>
      <c r="D43" s="145" t="s">
        <v>105</v>
      </c>
      <c r="E43" s="123">
        <v>43221</v>
      </c>
      <c r="F43" s="123">
        <v>43556</v>
      </c>
      <c r="G43" s="146" t="s">
        <v>106</v>
      </c>
      <c r="H43" s="147" t="s">
        <v>52</v>
      </c>
      <c r="I43" s="77"/>
      <c r="J43" s="96"/>
      <c r="K43" s="97">
        <v>0</v>
      </c>
      <c r="L43" s="97"/>
      <c r="M43" s="97"/>
      <c r="N43" s="97"/>
      <c r="O43" s="97">
        <v>0</v>
      </c>
      <c r="P43" s="97"/>
      <c r="Q43" s="97"/>
      <c r="R43" s="97"/>
      <c r="S43" s="97"/>
      <c r="T43" s="97"/>
      <c r="U43" s="97"/>
      <c r="V43" s="97"/>
      <c r="W43" s="97">
        <v>1</v>
      </c>
      <c r="X43" s="97">
        <v>1</v>
      </c>
      <c r="Y43" s="97">
        <v>1</v>
      </c>
      <c r="Z43" s="97">
        <v>1</v>
      </c>
      <c r="AA43" s="97">
        <v>1</v>
      </c>
      <c r="AB43" s="97">
        <v>1</v>
      </c>
      <c r="AC43" s="97">
        <v>1</v>
      </c>
      <c r="AD43" s="97">
        <v>1</v>
      </c>
      <c r="AE43" s="97">
        <v>1</v>
      </c>
      <c r="AF43" s="97">
        <v>1</v>
      </c>
      <c r="AG43" s="150">
        <v>1</v>
      </c>
      <c r="AH43" s="97">
        <v>1</v>
      </c>
      <c r="AI43" s="97">
        <v>1</v>
      </c>
      <c r="AJ43" s="97">
        <v>1</v>
      </c>
      <c r="AK43" s="97">
        <v>1</v>
      </c>
      <c r="AL43" s="97"/>
      <c r="AM43" s="99"/>
      <c r="AN43" s="97"/>
      <c r="AO43" s="97"/>
      <c r="AP43" s="97"/>
      <c r="AQ43" s="97"/>
      <c r="AR43" s="100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101"/>
      <c r="BE43" s="77"/>
      <c r="BF43" s="102">
        <f t="shared" si="1"/>
        <v>11</v>
      </c>
      <c r="BH43" s="104">
        <f t="shared" si="2"/>
        <v>0</v>
      </c>
      <c r="BI43" s="105">
        <f t="shared" si="11"/>
        <v>4</v>
      </c>
      <c r="BJ43" s="148"/>
      <c r="BK43" s="107">
        <f t="shared" si="3"/>
        <v>0</v>
      </c>
      <c r="BL43" s="104">
        <f t="shared" si="0"/>
        <v>0</v>
      </c>
      <c r="BM43" s="104">
        <v>75802.5</v>
      </c>
      <c r="BN43" s="104">
        <f t="shared" si="4"/>
        <v>-75802.5</v>
      </c>
      <c r="BO43" s="1" t="s">
        <v>107</v>
      </c>
      <c r="BP43" s="1" t="s">
        <v>108</v>
      </c>
      <c r="BQ43" s="1">
        <v>5625</v>
      </c>
      <c r="BR43" s="1">
        <v>19</v>
      </c>
      <c r="BS43" s="7">
        <v>106875</v>
      </c>
      <c r="BT43" s="149"/>
      <c r="BU43" s="128">
        <f t="shared" si="12"/>
        <v>0</v>
      </c>
      <c r="BV43" s="128">
        <f t="shared" si="12"/>
        <v>0</v>
      </c>
      <c r="BW43" s="128">
        <f t="shared" si="12"/>
        <v>0</v>
      </c>
      <c r="BX43" s="128">
        <f t="shared" si="12"/>
        <v>0</v>
      </c>
      <c r="BY43" s="128">
        <f t="shared" si="12"/>
        <v>0</v>
      </c>
      <c r="BZ43" s="128">
        <f t="shared" si="12"/>
        <v>0</v>
      </c>
      <c r="CA43" s="128">
        <f t="shared" si="12"/>
        <v>0</v>
      </c>
      <c r="CB43" s="128">
        <f t="shared" si="12"/>
        <v>0</v>
      </c>
      <c r="CC43" s="128">
        <f t="shared" si="12"/>
        <v>0</v>
      </c>
      <c r="CD43" s="128">
        <f t="shared" si="12"/>
        <v>0</v>
      </c>
      <c r="CE43" s="128">
        <f t="shared" si="12"/>
        <v>0</v>
      </c>
      <c r="CF43" s="128">
        <f t="shared" si="12"/>
        <v>0</v>
      </c>
      <c r="CG43" s="128">
        <f t="shared" si="9"/>
        <v>0</v>
      </c>
      <c r="CH43" s="128">
        <f t="shared" si="9"/>
        <v>0</v>
      </c>
      <c r="CI43" s="128">
        <f t="shared" si="9"/>
        <v>0</v>
      </c>
      <c r="CJ43" s="128">
        <f t="shared" si="9"/>
        <v>0</v>
      </c>
      <c r="CK43" s="128">
        <f t="shared" si="9"/>
        <v>0</v>
      </c>
      <c r="CL43" s="128">
        <f t="shared" si="9"/>
        <v>0</v>
      </c>
      <c r="CM43" s="128">
        <f t="shared" si="9"/>
        <v>0</v>
      </c>
      <c r="CN43" s="128">
        <f t="shared" si="9"/>
        <v>0</v>
      </c>
      <c r="CO43" s="128">
        <f t="shared" si="9"/>
        <v>0</v>
      </c>
      <c r="CP43" s="128">
        <f t="shared" si="9"/>
        <v>0</v>
      </c>
      <c r="CQ43" s="128">
        <f t="shared" si="9"/>
        <v>0</v>
      </c>
      <c r="CR43" s="128">
        <f t="shared" si="9"/>
        <v>0</v>
      </c>
      <c r="CS43" s="128">
        <f t="shared" si="9"/>
        <v>0</v>
      </c>
      <c r="CT43" s="128">
        <f t="shared" si="9"/>
        <v>0</v>
      </c>
      <c r="CU43" s="128">
        <f t="shared" si="9"/>
        <v>0</v>
      </c>
      <c r="CV43" s="128">
        <f t="shared" si="9"/>
        <v>0</v>
      </c>
      <c r="CW43" s="128">
        <f t="shared" si="10"/>
        <v>0</v>
      </c>
      <c r="CX43" s="128">
        <f t="shared" si="10"/>
        <v>0</v>
      </c>
      <c r="CY43" s="128">
        <f t="shared" si="10"/>
        <v>0</v>
      </c>
      <c r="CZ43" s="128">
        <f t="shared" si="10"/>
        <v>0</v>
      </c>
      <c r="DA43" s="128">
        <f t="shared" si="7"/>
        <v>0</v>
      </c>
      <c r="DB43" s="128">
        <f t="shared" si="7"/>
        <v>0</v>
      </c>
      <c r="DC43" s="128"/>
    </row>
    <row r="44" spans="2:107">
      <c r="B44" s="143" t="s">
        <v>62</v>
      </c>
      <c r="C44" s="144" t="s">
        <v>109</v>
      </c>
      <c r="D44" s="145" t="s">
        <v>110</v>
      </c>
      <c r="E44" s="123" t="s">
        <v>29</v>
      </c>
      <c r="F44" s="123">
        <v>43862</v>
      </c>
      <c r="G44" s="146"/>
      <c r="H44" s="147" t="s">
        <v>5</v>
      </c>
      <c r="I44" s="77"/>
      <c r="J44" s="96"/>
      <c r="K44" s="97">
        <v>1</v>
      </c>
      <c r="L44" s="97">
        <v>1</v>
      </c>
      <c r="M44" s="97">
        <v>1</v>
      </c>
      <c r="N44" s="97">
        <v>1</v>
      </c>
      <c r="O44" s="97">
        <v>1</v>
      </c>
      <c r="P44" s="97">
        <v>1</v>
      </c>
      <c r="Q44" s="97">
        <v>1</v>
      </c>
      <c r="R44" s="97">
        <v>1</v>
      </c>
      <c r="S44" s="97">
        <v>1</v>
      </c>
      <c r="T44" s="126">
        <v>1</v>
      </c>
      <c r="U44" s="126">
        <v>1</v>
      </c>
      <c r="V44" s="97">
        <v>1</v>
      </c>
      <c r="W44" s="97">
        <v>1</v>
      </c>
      <c r="X44" s="97">
        <v>1</v>
      </c>
      <c r="Y44" s="97">
        <v>1</v>
      </c>
      <c r="Z44" s="97">
        <v>1</v>
      </c>
      <c r="AA44" s="97">
        <v>1</v>
      </c>
      <c r="AB44" s="97">
        <v>1</v>
      </c>
      <c r="AC44" s="97">
        <v>1</v>
      </c>
      <c r="AD44" s="97">
        <v>1</v>
      </c>
      <c r="AE44" s="97">
        <v>1</v>
      </c>
      <c r="AF44" s="97">
        <v>1</v>
      </c>
      <c r="AG44" s="127">
        <v>1</v>
      </c>
      <c r="AH44" s="97">
        <v>1</v>
      </c>
      <c r="AI44" s="97">
        <v>1</v>
      </c>
      <c r="AJ44" s="97">
        <v>1</v>
      </c>
      <c r="AK44" s="97">
        <v>1</v>
      </c>
      <c r="AL44" s="97">
        <v>1</v>
      </c>
      <c r="AM44" s="99">
        <v>1</v>
      </c>
      <c r="AN44" s="97">
        <v>1</v>
      </c>
      <c r="AO44" s="97">
        <v>1</v>
      </c>
      <c r="AP44" s="97">
        <v>1</v>
      </c>
      <c r="AQ44" s="97">
        <v>1</v>
      </c>
      <c r="AR44" s="100">
        <v>1</v>
      </c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101"/>
      <c r="BE44" s="77"/>
      <c r="BF44" s="102">
        <f>SUMIF($J$8:$BD$8,"A",$J44:$BD44)</f>
        <v>23</v>
      </c>
      <c r="BH44" s="104">
        <f>BF44*BG44</f>
        <v>0</v>
      </c>
      <c r="BI44" s="105">
        <f>SUMIF($K$8:$BD$8,"F",K44:BD44)</f>
        <v>11</v>
      </c>
      <c r="BJ44" s="148"/>
      <c r="BK44" s="107">
        <f>BI44*BJ44</f>
        <v>0</v>
      </c>
      <c r="BL44" s="104">
        <f t="shared" si="0"/>
        <v>0</v>
      </c>
      <c r="BM44" s="104">
        <v>171819</v>
      </c>
      <c r="BN44" s="104">
        <f>BL44-BM44</f>
        <v>-171819</v>
      </c>
      <c r="BO44" s="1" t="s">
        <v>111</v>
      </c>
      <c r="BP44" s="1" t="s">
        <v>112</v>
      </c>
      <c r="BQ44" s="1">
        <v>2750</v>
      </c>
      <c r="BR44" s="1">
        <v>30</v>
      </c>
      <c r="BS44" s="7">
        <v>82500</v>
      </c>
      <c r="BT44" s="149"/>
      <c r="BU44" s="128">
        <f t="shared" si="12"/>
        <v>0</v>
      </c>
      <c r="BV44" s="128">
        <f t="shared" si="12"/>
        <v>0</v>
      </c>
      <c r="BW44" s="128">
        <f t="shared" si="12"/>
        <v>0</v>
      </c>
      <c r="BX44" s="128">
        <f t="shared" si="12"/>
        <v>0</v>
      </c>
      <c r="BY44" s="128">
        <f t="shared" si="12"/>
        <v>0</v>
      </c>
      <c r="BZ44" s="128">
        <f t="shared" si="12"/>
        <v>0</v>
      </c>
      <c r="CA44" s="128">
        <f t="shared" si="12"/>
        <v>0</v>
      </c>
      <c r="CB44" s="128">
        <f t="shared" si="12"/>
        <v>0</v>
      </c>
      <c r="CC44" s="128">
        <f t="shared" si="12"/>
        <v>0</v>
      </c>
      <c r="CD44" s="128">
        <f t="shared" si="12"/>
        <v>0</v>
      </c>
      <c r="CE44" s="128">
        <f t="shared" si="12"/>
        <v>0</v>
      </c>
      <c r="CF44" s="128">
        <f t="shared" si="12"/>
        <v>0</v>
      </c>
      <c r="CG44" s="128">
        <f t="shared" si="9"/>
        <v>0</v>
      </c>
      <c r="CH44" s="128">
        <f t="shared" si="9"/>
        <v>0</v>
      </c>
      <c r="CI44" s="128">
        <f t="shared" si="9"/>
        <v>0</v>
      </c>
      <c r="CJ44" s="128">
        <f t="shared" si="9"/>
        <v>0</v>
      </c>
      <c r="CK44" s="128">
        <f t="shared" si="9"/>
        <v>0</v>
      </c>
      <c r="CL44" s="128">
        <f t="shared" si="9"/>
        <v>0</v>
      </c>
      <c r="CM44" s="128">
        <f t="shared" si="9"/>
        <v>0</v>
      </c>
      <c r="CN44" s="128">
        <f t="shared" si="9"/>
        <v>0</v>
      </c>
      <c r="CO44" s="128">
        <f t="shared" si="9"/>
        <v>0</v>
      </c>
      <c r="CP44" s="128">
        <f t="shared" si="9"/>
        <v>0</v>
      </c>
      <c r="CQ44" s="128">
        <f t="shared" si="9"/>
        <v>0</v>
      </c>
      <c r="CR44" s="128">
        <f t="shared" si="9"/>
        <v>0</v>
      </c>
      <c r="CS44" s="128">
        <f t="shared" si="9"/>
        <v>0</v>
      </c>
      <c r="CT44" s="128">
        <f t="shared" si="9"/>
        <v>0</v>
      </c>
      <c r="CU44" s="128">
        <f t="shared" si="9"/>
        <v>0</v>
      </c>
      <c r="CV44" s="128">
        <f t="shared" si="9"/>
        <v>0</v>
      </c>
      <c r="CW44" s="128">
        <f t="shared" si="10"/>
        <v>0</v>
      </c>
      <c r="CX44" s="128">
        <f t="shared" si="10"/>
        <v>0</v>
      </c>
      <c r="CY44" s="128">
        <f t="shared" si="10"/>
        <v>0</v>
      </c>
      <c r="CZ44" s="128">
        <f t="shared" si="10"/>
        <v>0</v>
      </c>
      <c r="DA44" s="128">
        <f t="shared" si="7"/>
        <v>0</v>
      </c>
      <c r="DB44" s="128">
        <f t="shared" si="7"/>
        <v>0</v>
      </c>
      <c r="DC44" s="128"/>
    </row>
    <row r="45" spans="2:107">
      <c r="B45" s="143" t="s">
        <v>62</v>
      </c>
      <c r="C45" s="144" t="s">
        <v>113</v>
      </c>
      <c r="D45" s="145" t="s">
        <v>114</v>
      </c>
      <c r="E45" s="123" t="s">
        <v>29</v>
      </c>
      <c r="F45" s="123">
        <v>43497</v>
      </c>
      <c r="G45" s="146"/>
      <c r="H45" s="147" t="s">
        <v>52</v>
      </c>
      <c r="I45" s="77"/>
      <c r="J45" s="9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153">
        <v>0.5</v>
      </c>
      <c r="AB45" s="97">
        <v>1</v>
      </c>
      <c r="AC45" s="97">
        <v>1</v>
      </c>
      <c r="AD45" s="97">
        <v>1</v>
      </c>
      <c r="AE45" s="97">
        <v>1</v>
      </c>
      <c r="AF45" s="97">
        <v>1</v>
      </c>
      <c r="AG45" s="150">
        <v>1</v>
      </c>
      <c r="AH45" s="97">
        <v>1</v>
      </c>
      <c r="AI45" s="97">
        <v>1</v>
      </c>
      <c r="AJ45" s="97"/>
      <c r="AK45" s="97"/>
      <c r="AL45" s="97"/>
      <c r="AM45" s="99"/>
      <c r="AN45" s="97"/>
      <c r="AO45" s="97"/>
      <c r="AP45" s="97"/>
      <c r="AQ45" s="97"/>
      <c r="AR45" s="100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101"/>
      <c r="BE45" s="77"/>
      <c r="BF45" s="102">
        <f t="shared" si="1"/>
        <v>6.5</v>
      </c>
      <c r="BH45" s="104">
        <f t="shared" ref="BH45" si="13">BF45*BG45</f>
        <v>0</v>
      </c>
      <c r="BI45" s="105">
        <f t="shared" ref="BI45" si="14">SUMIF($K$8:$BD$8,"F",K45:BD45)</f>
        <v>2</v>
      </c>
      <c r="BJ45" s="148"/>
      <c r="BK45" s="107">
        <f t="shared" ref="BK45" si="15">BI45*BJ45</f>
        <v>0</v>
      </c>
      <c r="BL45" s="104">
        <f t="shared" si="0"/>
        <v>0</v>
      </c>
      <c r="BM45" s="104">
        <v>61011.654166666674</v>
      </c>
      <c r="BN45" s="104">
        <f t="shared" ref="BN45" si="16">BL45-BM45</f>
        <v>-61011.654166666674</v>
      </c>
      <c r="BO45" s="1" t="s">
        <v>84</v>
      </c>
      <c r="BP45" s="1" t="s">
        <v>83</v>
      </c>
      <c r="BQ45" s="1">
        <v>5500</v>
      </c>
      <c r="BR45" s="1">
        <v>38</v>
      </c>
      <c r="BS45" s="7">
        <v>209000</v>
      </c>
      <c r="BT45" s="149"/>
      <c r="BU45" s="128">
        <f t="shared" si="12"/>
        <v>0</v>
      </c>
      <c r="BV45" s="128">
        <f t="shared" si="12"/>
        <v>0</v>
      </c>
      <c r="BW45" s="128">
        <f t="shared" si="12"/>
        <v>0</v>
      </c>
      <c r="BX45" s="128">
        <f t="shared" si="12"/>
        <v>0</v>
      </c>
      <c r="BY45" s="128">
        <f t="shared" si="12"/>
        <v>0</v>
      </c>
      <c r="BZ45" s="128">
        <f t="shared" si="12"/>
        <v>0</v>
      </c>
      <c r="CA45" s="128">
        <f t="shared" si="12"/>
        <v>0</v>
      </c>
      <c r="CB45" s="128">
        <f t="shared" si="12"/>
        <v>0</v>
      </c>
      <c r="CC45" s="128">
        <f t="shared" si="12"/>
        <v>0</v>
      </c>
      <c r="CD45" s="128">
        <f t="shared" si="12"/>
        <v>0</v>
      </c>
      <c r="CE45" s="128">
        <f t="shared" si="12"/>
        <v>0</v>
      </c>
      <c r="CF45" s="128">
        <f t="shared" si="12"/>
        <v>0</v>
      </c>
      <c r="CG45" s="128">
        <f t="shared" si="12"/>
        <v>0</v>
      </c>
      <c r="CH45" s="128">
        <f t="shared" si="12"/>
        <v>0</v>
      </c>
      <c r="CI45" s="128">
        <f t="shared" si="12"/>
        <v>0</v>
      </c>
      <c r="CJ45" s="128">
        <f t="shared" si="12"/>
        <v>0</v>
      </c>
      <c r="CK45" s="128">
        <f t="shared" si="9"/>
        <v>0</v>
      </c>
      <c r="CL45" s="128">
        <f t="shared" si="9"/>
        <v>0</v>
      </c>
      <c r="CM45" s="128">
        <f t="shared" si="9"/>
        <v>0</v>
      </c>
      <c r="CN45" s="128">
        <f t="shared" si="9"/>
        <v>0</v>
      </c>
      <c r="CO45" s="128">
        <f t="shared" si="9"/>
        <v>0</v>
      </c>
      <c r="CP45" s="128">
        <f t="shared" si="9"/>
        <v>0</v>
      </c>
      <c r="CQ45" s="128">
        <f t="shared" si="9"/>
        <v>0</v>
      </c>
      <c r="CR45" s="128">
        <f t="shared" si="9"/>
        <v>0</v>
      </c>
      <c r="CS45" s="128">
        <f t="shared" si="9"/>
        <v>0</v>
      </c>
      <c r="CT45" s="128">
        <f t="shared" si="9"/>
        <v>0</v>
      </c>
      <c r="CU45" s="128">
        <f t="shared" si="9"/>
        <v>0</v>
      </c>
      <c r="CV45" s="128">
        <f t="shared" si="9"/>
        <v>0</v>
      </c>
      <c r="CW45" s="128">
        <f t="shared" si="10"/>
        <v>0</v>
      </c>
      <c r="CX45" s="128">
        <f t="shared" si="10"/>
        <v>0</v>
      </c>
      <c r="CY45" s="128">
        <f t="shared" si="10"/>
        <v>0</v>
      </c>
      <c r="CZ45" s="128">
        <f t="shared" si="10"/>
        <v>0</v>
      </c>
      <c r="DA45" s="128">
        <f t="shared" si="7"/>
        <v>0</v>
      </c>
      <c r="DB45" s="128">
        <f t="shared" si="7"/>
        <v>0</v>
      </c>
      <c r="DC45" s="128"/>
    </row>
    <row r="46" spans="2:107">
      <c r="B46" s="143" t="s">
        <v>62</v>
      </c>
      <c r="C46" s="144" t="s">
        <v>115</v>
      </c>
      <c r="D46" s="145" t="s">
        <v>116</v>
      </c>
      <c r="E46" s="123" t="s">
        <v>29</v>
      </c>
      <c r="F46" s="123">
        <v>44105</v>
      </c>
      <c r="G46" s="146"/>
      <c r="H46" s="147" t="s">
        <v>5</v>
      </c>
      <c r="I46" s="77"/>
      <c r="J46" s="96"/>
      <c r="K46" s="97">
        <v>1</v>
      </c>
      <c r="L46" s="97">
        <v>1</v>
      </c>
      <c r="M46" s="97">
        <v>1</v>
      </c>
      <c r="N46" s="97">
        <v>1</v>
      </c>
      <c r="O46" s="97">
        <v>1</v>
      </c>
      <c r="P46" s="97">
        <v>1</v>
      </c>
      <c r="Q46" s="97">
        <v>1</v>
      </c>
      <c r="R46" s="97">
        <v>1</v>
      </c>
      <c r="S46" s="97">
        <v>1</v>
      </c>
      <c r="T46" s="126">
        <v>1</v>
      </c>
      <c r="U46" s="126">
        <v>1</v>
      </c>
      <c r="V46" s="97">
        <v>1</v>
      </c>
      <c r="W46" s="97">
        <v>1</v>
      </c>
      <c r="X46" s="97">
        <v>1</v>
      </c>
      <c r="Y46" s="97">
        <v>1</v>
      </c>
      <c r="Z46" s="97">
        <v>1</v>
      </c>
      <c r="AA46" s="97">
        <v>1</v>
      </c>
      <c r="AB46" s="97">
        <v>1</v>
      </c>
      <c r="AC46" s="97">
        <v>1</v>
      </c>
      <c r="AD46" s="97">
        <v>1</v>
      </c>
      <c r="AE46" s="97">
        <v>1</v>
      </c>
      <c r="AF46" s="97">
        <v>1</v>
      </c>
      <c r="AG46" s="127">
        <v>1</v>
      </c>
      <c r="AH46" s="97">
        <v>1</v>
      </c>
      <c r="AI46" s="97">
        <v>1</v>
      </c>
      <c r="AJ46" s="97">
        <v>1</v>
      </c>
      <c r="AK46" s="97">
        <v>1</v>
      </c>
      <c r="AL46" s="97">
        <v>1</v>
      </c>
      <c r="AM46" s="99">
        <v>1</v>
      </c>
      <c r="AN46" s="97">
        <v>1</v>
      </c>
      <c r="AO46" s="97">
        <v>1</v>
      </c>
      <c r="AP46" s="97">
        <v>1</v>
      </c>
      <c r="AQ46" s="97">
        <v>1</v>
      </c>
      <c r="AR46" s="100">
        <v>1</v>
      </c>
      <c r="AS46" s="97">
        <v>1</v>
      </c>
      <c r="AT46" s="97">
        <v>1</v>
      </c>
      <c r="AU46" s="97">
        <v>1</v>
      </c>
      <c r="AV46" s="97">
        <v>1</v>
      </c>
      <c r="AW46" s="97">
        <v>1</v>
      </c>
      <c r="AX46" s="97">
        <v>1</v>
      </c>
      <c r="AY46" s="97">
        <v>1</v>
      </c>
      <c r="AZ46" s="97">
        <v>1</v>
      </c>
      <c r="BA46" s="97"/>
      <c r="BB46" s="97"/>
      <c r="BC46" s="97"/>
      <c r="BD46" s="101"/>
      <c r="BE46" s="77"/>
      <c r="BF46" s="102">
        <f t="shared" si="1"/>
        <v>23</v>
      </c>
      <c r="BH46" s="104">
        <f t="shared" si="2"/>
        <v>0</v>
      </c>
      <c r="BI46" s="105">
        <f t="shared" si="11"/>
        <v>19</v>
      </c>
      <c r="BJ46" s="148"/>
      <c r="BK46" s="107">
        <f t="shared" si="3"/>
        <v>0</v>
      </c>
      <c r="BL46" s="104">
        <f t="shared" si="0"/>
        <v>0</v>
      </c>
      <c r="BM46" s="104">
        <v>259413</v>
      </c>
      <c r="BN46" s="104">
        <f t="shared" si="4"/>
        <v>-259413</v>
      </c>
      <c r="BO46" s="1" t="s">
        <v>117</v>
      </c>
      <c r="BP46" s="1" t="s">
        <v>57</v>
      </c>
      <c r="BQ46" s="1">
        <v>4500</v>
      </c>
      <c r="BR46" s="1">
        <v>12</v>
      </c>
      <c r="BS46" s="7">
        <v>54000</v>
      </c>
      <c r="BT46" s="149"/>
      <c r="BU46" s="128">
        <f t="shared" si="12"/>
        <v>0</v>
      </c>
      <c r="BV46" s="128">
        <f t="shared" si="12"/>
        <v>0</v>
      </c>
      <c r="BW46" s="128">
        <f t="shared" si="12"/>
        <v>0</v>
      </c>
      <c r="BX46" s="128">
        <f t="shared" si="12"/>
        <v>0</v>
      </c>
      <c r="BY46" s="128">
        <f t="shared" si="12"/>
        <v>0</v>
      </c>
      <c r="BZ46" s="128">
        <f t="shared" si="12"/>
        <v>0</v>
      </c>
      <c r="CA46" s="128">
        <f t="shared" si="12"/>
        <v>0</v>
      </c>
      <c r="CB46" s="128">
        <f t="shared" si="12"/>
        <v>0</v>
      </c>
      <c r="CC46" s="128">
        <f t="shared" si="12"/>
        <v>0</v>
      </c>
      <c r="CD46" s="128">
        <f t="shared" si="12"/>
        <v>0</v>
      </c>
      <c r="CE46" s="128">
        <f t="shared" si="12"/>
        <v>0</v>
      </c>
      <c r="CF46" s="128">
        <f t="shared" si="12"/>
        <v>0</v>
      </c>
      <c r="CG46" s="128">
        <f t="shared" si="9"/>
        <v>0</v>
      </c>
      <c r="CH46" s="128">
        <f t="shared" si="9"/>
        <v>0</v>
      </c>
      <c r="CI46" s="128">
        <f t="shared" si="12"/>
        <v>0</v>
      </c>
      <c r="CJ46" s="128">
        <f t="shared" si="12"/>
        <v>0</v>
      </c>
      <c r="CK46" s="128">
        <f t="shared" ref="CK46:CV101" si="17">AL46*$BJ46</f>
        <v>0</v>
      </c>
      <c r="CL46" s="128">
        <f t="shared" si="17"/>
        <v>0</v>
      </c>
      <c r="CM46" s="128">
        <f t="shared" si="17"/>
        <v>0</v>
      </c>
      <c r="CN46" s="128">
        <f t="shared" si="17"/>
        <v>0</v>
      </c>
      <c r="CO46" s="128">
        <f t="shared" si="17"/>
        <v>0</v>
      </c>
      <c r="CP46" s="128">
        <f t="shared" si="17"/>
        <v>0</v>
      </c>
      <c r="CQ46" s="128">
        <f t="shared" si="17"/>
        <v>0</v>
      </c>
      <c r="CR46" s="128">
        <f t="shared" si="17"/>
        <v>0</v>
      </c>
      <c r="CS46" s="128">
        <f t="shared" si="17"/>
        <v>0</v>
      </c>
      <c r="CT46" s="128">
        <f t="shared" si="17"/>
        <v>0</v>
      </c>
      <c r="CU46" s="128">
        <f t="shared" si="17"/>
        <v>0</v>
      </c>
      <c r="CV46" s="128">
        <f t="shared" si="17"/>
        <v>0</v>
      </c>
      <c r="CW46" s="128">
        <f t="shared" si="10"/>
        <v>0</v>
      </c>
      <c r="CX46" s="128">
        <f t="shared" si="10"/>
        <v>0</v>
      </c>
      <c r="CY46" s="128">
        <f t="shared" si="10"/>
        <v>0</v>
      </c>
      <c r="CZ46" s="128">
        <f t="shared" si="10"/>
        <v>0</v>
      </c>
      <c r="DA46" s="128">
        <f t="shared" si="7"/>
        <v>0</v>
      </c>
      <c r="DB46" s="128">
        <f t="shared" si="7"/>
        <v>0</v>
      </c>
      <c r="DC46" s="128"/>
    </row>
    <row r="47" spans="2:107">
      <c r="B47" s="143" t="s">
        <v>62</v>
      </c>
      <c r="C47" s="144" t="s">
        <v>118</v>
      </c>
      <c r="D47" s="145" t="s">
        <v>119</v>
      </c>
      <c r="E47" s="123">
        <v>43101</v>
      </c>
      <c r="F47" s="123">
        <v>43709</v>
      </c>
      <c r="G47" s="146"/>
      <c r="H47" s="147" t="s">
        <v>52</v>
      </c>
      <c r="I47" s="77"/>
      <c r="J47" s="96"/>
      <c r="K47" s="97"/>
      <c r="L47" s="97"/>
      <c r="M47" s="97"/>
      <c r="N47" s="97"/>
      <c r="O47" s="97">
        <v>0</v>
      </c>
      <c r="P47" s="97"/>
      <c r="Q47" s="97"/>
      <c r="R47" s="97"/>
      <c r="S47" s="97"/>
      <c r="T47" s="97"/>
      <c r="U47" s="97"/>
      <c r="V47" s="97"/>
      <c r="W47" s="97"/>
      <c r="X47" s="97">
        <v>1</v>
      </c>
      <c r="Y47" s="97">
        <v>1</v>
      </c>
      <c r="Z47" s="97">
        <v>1</v>
      </c>
      <c r="AA47" s="97">
        <v>1</v>
      </c>
      <c r="AB47" s="97">
        <v>1</v>
      </c>
      <c r="AC47" s="97">
        <v>1</v>
      </c>
      <c r="AD47" s="97">
        <v>1</v>
      </c>
      <c r="AE47" s="97">
        <v>1</v>
      </c>
      <c r="AF47" s="97">
        <v>1</v>
      </c>
      <c r="AG47" s="150">
        <v>1</v>
      </c>
      <c r="AH47" s="97">
        <v>1</v>
      </c>
      <c r="AI47" s="97">
        <v>1</v>
      </c>
      <c r="AJ47" s="97">
        <v>1</v>
      </c>
      <c r="AK47" s="97">
        <v>1</v>
      </c>
      <c r="AL47" s="97">
        <v>1</v>
      </c>
      <c r="AM47" s="99">
        <v>1</v>
      </c>
      <c r="AN47" s="97">
        <v>1</v>
      </c>
      <c r="AO47" s="97"/>
      <c r="AP47" s="97"/>
      <c r="AQ47" s="97"/>
      <c r="AR47" s="100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101"/>
      <c r="BE47" s="77"/>
      <c r="BF47" s="102">
        <f t="shared" si="1"/>
        <v>10</v>
      </c>
      <c r="BH47" s="104">
        <f t="shared" si="2"/>
        <v>0</v>
      </c>
      <c r="BI47" s="105">
        <f t="shared" si="11"/>
        <v>7</v>
      </c>
      <c r="BJ47" s="148"/>
      <c r="BK47" s="107">
        <f t="shared" si="3"/>
        <v>0</v>
      </c>
      <c r="BL47" s="104">
        <f t="shared" si="0"/>
        <v>0</v>
      </c>
      <c r="BM47" s="104">
        <v>80856</v>
      </c>
      <c r="BN47" s="104">
        <f t="shared" si="4"/>
        <v>-80856</v>
      </c>
      <c r="BO47" s="1" t="s">
        <v>111</v>
      </c>
      <c r="BP47" s="1" t="s">
        <v>112</v>
      </c>
      <c r="BQ47" s="1">
        <v>2750</v>
      </c>
      <c r="BR47" s="1">
        <v>30</v>
      </c>
      <c r="BS47" s="7">
        <v>82500</v>
      </c>
      <c r="BT47" s="149"/>
      <c r="BU47" s="128">
        <f t="shared" si="12"/>
        <v>0</v>
      </c>
      <c r="BV47" s="128">
        <f t="shared" si="12"/>
        <v>0</v>
      </c>
      <c r="BW47" s="128">
        <f t="shared" si="12"/>
        <v>0</v>
      </c>
      <c r="BX47" s="128">
        <f t="shared" si="12"/>
        <v>0</v>
      </c>
      <c r="BY47" s="128">
        <f t="shared" si="12"/>
        <v>0</v>
      </c>
      <c r="BZ47" s="128">
        <f t="shared" si="12"/>
        <v>0</v>
      </c>
      <c r="CA47" s="128">
        <f t="shared" si="12"/>
        <v>0</v>
      </c>
      <c r="CB47" s="128">
        <f t="shared" si="12"/>
        <v>0</v>
      </c>
      <c r="CC47" s="128">
        <f t="shared" si="12"/>
        <v>0</v>
      </c>
      <c r="CD47" s="128">
        <f t="shared" si="12"/>
        <v>0</v>
      </c>
      <c r="CE47" s="128">
        <f t="shared" si="12"/>
        <v>0</v>
      </c>
      <c r="CF47" s="128">
        <f t="shared" si="12"/>
        <v>0</v>
      </c>
      <c r="CG47" s="128">
        <f t="shared" si="12"/>
        <v>0</v>
      </c>
      <c r="CH47" s="128">
        <f t="shared" si="12"/>
        <v>0</v>
      </c>
      <c r="CI47" s="128">
        <f t="shared" si="12"/>
        <v>0</v>
      </c>
      <c r="CJ47" s="128">
        <f t="shared" si="12"/>
        <v>0</v>
      </c>
      <c r="CK47" s="128">
        <f t="shared" si="17"/>
        <v>0</v>
      </c>
      <c r="CL47" s="128">
        <f t="shared" si="17"/>
        <v>0</v>
      </c>
      <c r="CM47" s="128">
        <f t="shared" si="17"/>
        <v>0</v>
      </c>
      <c r="CN47" s="128">
        <f t="shared" si="17"/>
        <v>0</v>
      </c>
      <c r="CO47" s="128">
        <f t="shared" si="17"/>
        <v>0</v>
      </c>
      <c r="CP47" s="128">
        <f t="shared" si="17"/>
        <v>0</v>
      </c>
      <c r="CQ47" s="128">
        <f t="shared" si="17"/>
        <v>0</v>
      </c>
      <c r="CR47" s="128">
        <f t="shared" si="17"/>
        <v>0</v>
      </c>
      <c r="CS47" s="128">
        <f t="shared" si="17"/>
        <v>0</v>
      </c>
      <c r="CT47" s="128">
        <f t="shared" si="17"/>
        <v>0</v>
      </c>
      <c r="CU47" s="128">
        <f t="shared" si="17"/>
        <v>0</v>
      </c>
      <c r="CV47" s="128">
        <f t="shared" si="17"/>
        <v>0</v>
      </c>
      <c r="CW47" s="128">
        <f t="shared" si="10"/>
        <v>0</v>
      </c>
      <c r="CX47" s="128">
        <f t="shared" si="10"/>
        <v>0</v>
      </c>
      <c r="CY47" s="128">
        <f t="shared" si="10"/>
        <v>0</v>
      </c>
      <c r="CZ47" s="128">
        <f t="shared" si="10"/>
        <v>0</v>
      </c>
      <c r="DA47" s="128">
        <f t="shared" si="7"/>
        <v>0</v>
      </c>
      <c r="DB47" s="128">
        <f t="shared" si="7"/>
        <v>0</v>
      </c>
      <c r="DC47" s="128"/>
    </row>
    <row r="48" spans="2:107">
      <c r="B48" s="143" t="s">
        <v>62</v>
      </c>
      <c r="C48" s="144" t="s">
        <v>120</v>
      </c>
      <c r="D48" s="145" t="s">
        <v>121</v>
      </c>
      <c r="E48" s="123" t="s">
        <v>29</v>
      </c>
      <c r="F48" s="123">
        <v>43831</v>
      </c>
      <c r="G48" s="146" t="s">
        <v>89</v>
      </c>
      <c r="H48" s="147" t="s">
        <v>5</v>
      </c>
      <c r="I48" s="77"/>
      <c r="J48" s="96"/>
      <c r="K48" s="97">
        <v>0</v>
      </c>
      <c r="L48" s="97"/>
      <c r="M48" s="97"/>
      <c r="N48" s="97"/>
      <c r="O48" s="97">
        <v>0</v>
      </c>
      <c r="P48" s="97"/>
      <c r="Q48" s="97"/>
      <c r="R48" s="97"/>
      <c r="S48" s="97"/>
      <c r="T48" s="97"/>
      <c r="U48" s="126">
        <v>1</v>
      </c>
      <c r="V48" s="97">
        <v>1</v>
      </c>
      <c r="W48" s="97">
        <v>1</v>
      </c>
      <c r="X48" s="97">
        <v>1</v>
      </c>
      <c r="Y48" s="97">
        <v>1</v>
      </c>
      <c r="Z48" s="97">
        <v>1</v>
      </c>
      <c r="AA48" s="97">
        <v>1</v>
      </c>
      <c r="AB48" s="97">
        <v>1</v>
      </c>
      <c r="AC48" s="97">
        <v>1</v>
      </c>
      <c r="AD48" s="97">
        <v>1</v>
      </c>
      <c r="AE48" s="97">
        <v>1</v>
      </c>
      <c r="AF48" s="97">
        <v>1</v>
      </c>
      <c r="AG48" s="127">
        <v>1</v>
      </c>
      <c r="AH48" s="97">
        <v>1</v>
      </c>
      <c r="AI48" s="97">
        <v>1</v>
      </c>
      <c r="AJ48" s="97">
        <v>1</v>
      </c>
      <c r="AK48" s="97">
        <v>1</v>
      </c>
      <c r="AL48" s="97">
        <v>1</v>
      </c>
      <c r="AM48" s="99">
        <v>1</v>
      </c>
      <c r="AN48" s="97">
        <v>1</v>
      </c>
      <c r="AO48" s="97">
        <v>1</v>
      </c>
      <c r="AP48" s="97">
        <v>1</v>
      </c>
      <c r="AQ48" s="97">
        <v>1</v>
      </c>
      <c r="AR48" s="100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101"/>
      <c r="BE48" s="77"/>
      <c r="BF48" s="102">
        <f t="shared" si="1"/>
        <v>13</v>
      </c>
      <c r="BH48" s="104">
        <f t="shared" si="2"/>
        <v>0</v>
      </c>
      <c r="BI48" s="105">
        <f t="shared" si="11"/>
        <v>10</v>
      </c>
      <c r="BJ48" s="148"/>
      <c r="BK48" s="107">
        <f t="shared" si="3"/>
        <v>0</v>
      </c>
      <c r="BL48" s="104">
        <f t="shared" si="0"/>
        <v>0</v>
      </c>
      <c r="BM48" s="104">
        <v>116230.5</v>
      </c>
      <c r="BN48" s="104">
        <f t="shared" si="4"/>
        <v>-116230.5</v>
      </c>
      <c r="BO48" s="1" t="s">
        <v>122</v>
      </c>
      <c r="BP48" s="1" t="s">
        <v>123</v>
      </c>
      <c r="BQ48" s="1">
        <v>4250</v>
      </c>
      <c r="BR48" s="1">
        <v>45</v>
      </c>
      <c r="BS48" s="7">
        <v>191250</v>
      </c>
      <c r="BT48" s="149"/>
      <c r="BU48" s="128">
        <f t="shared" si="12"/>
        <v>0</v>
      </c>
      <c r="BV48" s="128">
        <f t="shared" si="12"/>
        <v>0</v>
      </c>
      <c r="BW48" s="128">
        <f t="shared" si="12"/>
        <v>0</v>
      </c>
      <c r="BX48" s="128">
        <f t="shared" si="12"/>
        <v>0</v>
      </c>
      <c r="BY48" s="128">
        <f t="shared" si="12"/>
        <v>0</v>
      </c>
      <c r="BZ48" s="128">
        <f t="shared" si="12"/>
        <v>0</v>
      </c>
      <c r="CA48" s="128">
        <f t="shared" si="12"/>
        <v>0</v>
      </c>
      <c r="CB48" s="128">
        <f t="shared" si="12"/>
        <v>0</v>
      </c>
      <c r="CC48" s="128">
        <f t="shared" si="12"/>
        <v>0</v>
      </c>
      <c r="CD48" s="128">
        <f t="shared" si="12"/>
        <v>0</v>
      </c>
      <c r="CE48" s="128">
        <f t="shared" si="12"/>
        <v>0</v>
      </c>
      <c r="CF48" s="128">
        <f t="shared" si="12"/>
        <v>0</v>
      </c>
      <c r="CG48" s="128">
        <f t="shared" si="12"/>
        <v>0</v>
      </c>
      <c r="CH48" s="128">
        <f t="shared" si="12"/>
        <v>0</v>
      </c>
      <c r="CI48" s="128">
        <f t="shared" si="12"/>
        <v>0</v>
      </c>
      <c r="CJ48" s="128">
        <f t="shared" si="12"/>
        <v>0</v>
      </c>
      <c r="CK48" s="128">
        <f t="shared" si="17"/>
        <v>0</v>
      </c>
      <c r="CL48" s="128">
        <f t="shared" si="17"/>
        <v>0</v>
      </c>
      <c r="CM48" s="128">
        <f t="shared" si="17"/>
        <v>0</v>
      </c>
      <c r="CN48" s="128">
        <f t="shared" si="17"/>
        <v>0</v>
      </c>
      <c r="CO48" s="128">
        <f t="shared" si="17"/>
        <v>0</v>
      </c>
      <c r="CP48" s="128">
        <f t="shared" si="17"/>
        <v>0</v>
      </c>
      <c r="CQ48" s="128">
        <f t="shared" si="17"/>
        <v>0</v>
      </c>
      <c r="CR48" s="128">
        <f t="shared" si="17"/>
        <v>0</v>
      </c>
      <c r="CS48" s="128">
        <f t="shared" si="17"/>
        <v>0</v>
      </c>
      <c r="CT48" s="128">
        <f t="shared" si="17"/>
        <v>0</v>
      </c>
      <c r="CU48" s="128">
        <f t="shared" si="17"/>
        <v>0</v>
      </c>
      <c r="CV48" s="128">
        <f t="shared" si="17"/>
        <v>0</v>
      </c>
      <c r="CW48" s="128">
        <f t="shared" si="10"/>
        <v>0</v>
      </c>
      <c r="CX48" s="128">
        <f t="shared" si="10"/>
        <v>0</v>
      </c>
      <c r="CY48" s="128">
        <f t="shared" si="10"/>
        <v>0</v>
      </c>
      <c r="CZ48" s="128">
        <f t="shared" si="10"/>
        <v>0</v>
      </c>
      <c r="DA48" s="128">
        <f t="shared" si="7"/>
        <v>0</v>
      </c>
      <c r="DB48" s="128">
        <f t="shared" si="7"/>
        <v>0</v>
      </c>
      <c r="DC48" s="128"/>
    </row>
    <row r="49" spans="2:107">
      <c r="B49" s="143" t="s">
        <v>62</v>
      </c>
      <c r="C49" s="144" t="s">
        <v>124</v>
      </c>
      <c r="D49" s="145" t="s">
        <v>125</v>
      </c>
      <c r="E49" s="123" t="s">
        <v>29</v>
      </c>
      <c r="F49" s="123">
        <v>43647</v>
      </c>
      <c r="G49" s="146" t="s">
        <v>96</v>
      </c>
      <c r="H49" s="147" t="s">
        <v>5</v>
      </c>
      <c r="I49" s="77"/>
      <c r="J49" s="96"/>
      <c r="K49" s="97">
        <v>0</v>
      </c>
      <c r="L49" s="97">
        <v>0</v>
      </c>
      <c r="M49" s="97">
        <v>0</v>
      </c>
      <c r="N49" s="97"/>
      <c r="O49" s="97">
        <v>1</v>
      </c>
      <c r="P49" s="97">
        <v>1</v>
      </c>
      <c r="Q49" s="97">
        <v>1</v>
      </c>
      <c r="R49" s="97">
        <v>1</v>
      </c>
      <c r="S49" s="97">
        <v>1</v>
      </c>
      <c r="T49" s="126">
        <v>1</v>
      </c>
      <c r="U49" s="126">
        <v>1</v>
      </c>
      <c r="V49" s="97">
        <v>1</v>
      </c>
      <c r="W49" s="97">
        <v>1</v>
      </c>
      <c r="X49" s="97">
        <v>1</v>
      </c>
      <c r="Y49" s="97">
        <v>1</v>
      </c>
      <c r="Z49" s="97">
        <v>1</v>
      </c>
      <c r="AA49" s="97">
        <v>1</v>
      </c>
      <c r="AB49" s="97">
        <v>1</v>
      </c>
      <c r="AC49" s="97">
        <v>1</v>
      </c>
      <c r="AD49" s="97">
        <v>1</v>
      </c>
      <c r="AE49" s="97">
        <v>1</v>
      </c>
      <c r="AF49" s="97">
        <v>1</v>
      </c>
      <c r="AG49" s="127">
        <v>1</v>
      </c>
      <c r="AH49" s="97">
        <v>1</v>
      </c>
      <c r="AI49" s="97">
        <v>1</v>
      </c>
      <c r="AJ49" s="97">
        <v>1</v>
      </c>
      <c r="AK49" s="97">
        <v>1</v>
      </c>
      <c r="AL49" s="97"/>
      <c r="AM49" s="99"/>
      <c r="AN49" s="97"/>
      <c r="AO49" s="97"/>
      <c r="AP49" s="97"/>
      <c r="AQ49" s="97"/>
      <c r="AR49" s="100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101"/>
      <c r="BE49" s="77"/>
      <c r="BF49" s="102">
        <f t="shared" si="1"/>
        <v>19</v>
      </c>
      <c r="BH49" s="104">
        <f t="shared" si="2"/>
        <v>0</v>
      </c>
      <c r="BI49" s="105">
        <f t="shared" si="11"/>
        <v>4</v>
      </c>
      <c r="BJ49" s="148"/>
      <c r="BK49" s="107">
        <f t="shared" si="3"/>
        <v>0</v>
      </c>
      <c r="BL49" s="104">
        <f t="shared" si="0"/>
        <v>0</v>
      </c>
      <c r="BM49" s="104">
        <v>193717.5</v>
      </c>
      <c r="BN49" s="104">
        <f t="shared" si="4"/>
        <v>-193717.5</v>
      </c>
      <c r="BO49" s="1" t="s">
        <v>126</v>
      </c>
      <c r="BP49" s="1" t="s">
        <v>57</v>
      </c>
      <c r="BQ49" s="1">
        <v>4500</v>
      </c>
      <c r="BR49" s="1">
        <v>23</v>
      </c>
      <c r="BS49" s="7">
        <v>103500</v>
      </c>
      <c r="BT49" s="149"/>
      <c r="BU49" s="128">
        <f t="shared" si="12"/>
        <v>0</v>
      </c>
      <c r="BV49" s="128">
        <f t="shared" si="12"/>
        <v>0</v>
      </c>
      <c r="BW49" s="128">
        <f t="shared" si="12"/>
        <v>0</v>
      </c>
      <c r="BX49" s="128">
        <f t="shared" si="12"/>
        <v>0</v>
      </c>
      <c r="BY49" s="128">
        <f t="shared" si="12"/>
        <v>0</v>
      </c>
      <c r="BZ49" s="128">
        <f t="shared" si="12"/>
        <v>0</v>
      </c>
      <c r="CA49" s="128">
        <f t="shared" si="12"/>
        <v>0</v>
      </c>
      <c r="CB49" s="128">
        <f t="shared" si="12"/>
        <v>0</v>
      </c>
      <c r="CC49" s="128">
        <f t="shared" si="12"/>
        <v>0</v>
      </c>
      <c r="CD49" s="128">
        <f t="shared" si="12"/>
        <v>0</v>
      </c>
      <c r="CE49" s="128">
        <f t="shared" si="12"/>
        <v>0</v>
      </c>
      <c r="CF49" s="128">
        <f t="shared" si="12"/>
        <v>0</v>
      </c>
      <c r="CG49" s="128">
        <f t="shared" si="12"/>
        <v>0</v>
      </c>
      <c r="CH49" s="128">
        <f t="shared" ref="CG49:CQ104" si="18">AI49*$BJ49</f>
        <v>0</v>
      </c>
      <c r="CI49" s="128">
        <f t="shared" si="18"/>
        <v>0</v>
      </c>
      <c r="CJ49" s="128">
        <f t="shared" si="18"/>
        <v>0</v>
      </c>
      <c r="CK49" s="128">
        <f t="shared" si="17"/>
        <v>0</v>
      </c>
      <c r="CL49" s="128">
        <f t="shared" si="17"/>
        <v>0</v>
      </c>
      <c r="CM49" s="128">
        <f t="shared" si="17"/>
        <v>0</v>
      </c>
      <c r="CN49" s="128">
        <f t="shared" si="17"/>
        <v>0</v>
      </c>
      <c r="CO49" s="128">
        <f t="shared" si="17"/>
        <v>0</v>
      </c>
      <c r="CP49" s="128">
        <f t="shared" si="17"/>
        <v>0</v>
      </c>
      <c r="CQ49" s="128">
        <f t="shared" si="17"/>
        <v>0</v>
      </c>
      <c r="CR49" s="128">
        <f t="shared" si="17"/>
        <v>0</v>
      </c>
      <c r="CS49" s="128">
        <f t="shared" si="17"/>
        <v>0</v>
      </c>
      <c r="CT49" s="128">
        <f t="shared" si="17"/>
        <v>0</v>
      </c>
      <c r="CU49" s="128">
        <f t="shared" si="17"/>
        <v>0</v>
      </c>
      <c r="CV49" s="128">
        <f t="shared" si="17"/>
        <v>0</v>
      </c>
      <c r="CW49" s="128">
        <f t="shared" si="10"/>
        <v>0</v>
      </c>
      <c r="CX49" s="128">
        <f t="shared" si="10"/>
        <v>0</v>
      </c>
      <c r="CY49" s="128">
        <f t="shared" si="10"/>
        <v>0</v>
      </c>
      <c r="CZ49" s="128">
        <f t="shared" si="10"/>
        <v>0</v>
      </c>
      <c r="DA49" s="128">
        <f t="shared" si="7"/>
        <v>0</v>
      </c>
      <c r="DB49" s="128">
        <f t="shared" si="7"/>
        <v>0</v>
      </c>
      <c r="DC49" s="128"/>
    </row>
    <row r="50" spans="2:107">
      <c r="B50" s="154" t="s">
        <v>62</v>
      </c>
      <c r="C50" s="155" t="s">
        <v>127</v>
      </c>
      <c r="D50" s="156" t="s">
        <v>57</v>
      </c>
      <c r="E50" s="157" t="s">
        <v>128</v>
      </c>
      <c r="F50" s="157">
        <v>43647</v>
      </c>
      <c r="G50" s="158" t="s">
        <v>129</v>
      </c>
      <c r="H50" s="159" t="s">
        <v>5</v>
      </c>
      <c r="I50" s="77"/>
      <c r="J50" s="96"/>
      <c r="K50" s="97">
        <v>0</v>
      </c>
      <c r="L50" s="97"/>
      <c r="M50" s="97">
        <v>1</v>
      </c>
      <c r="N50" s="97">
        <v>1</v>
      </c>
      <c r="O50" s="97">
        <v>0</v>
      </c>
      <c r="P50" s="97"/>
      <c r="Q50" s="97"/>
      <c r="R50" s="97"/>
      <c r="S50" s="97"/>
      <c r="T50" s="97"/>
      <c r="U50" s="97"/>
      <c r="V50" s="97"/>
      <c r="W50" s="97">
        <v>1</v>
      </c>
      <c r="X50" s="97"/>
      <c r="Y50" s="97"/>
      <c r="Z50" s="97"/>
      <c r="AA50" s="97">
        <v>0</v>
      </c>
      <c r="AB50" s="97"/>
      <c r="AC50" s="97"/>
      <c r="AD50" s="97"/>
      <c r="AE50" s="97"/>
      <c r="AF50" s="97"/>
      <c r="AG50" s="98"/>
      <c r="AH50" s="97"/>
      <c r="AI50" s="97">
        <v>1</v>
      </c>
      <c r="AJ50" s="97">
        <v>1</v>
      </c>
      <c r="AK50" s="97">
        <v>1</v>
      </c>
      <c r="AL50" s="97"/>
      <c r="AM50" s="99"/>
      <c r="AN50" s="97"/>
      <c r="AO50" s="97"/>
      <c r="AP50" s="97"/>
      <c r="AQ50" s="97"/>
      <c r="AR50" s="100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101"/>
      <c r="BE50" s="77"/>
      <c r="BF50" s="102">
        <f t="shared" si="1"/>
        <v>3</v>
      </c>
      <c r="BH50" s="104">
        <f t="shared" si="2"/>
        <v>0</v>
      </c>
      <c r="BI50" s="105">
        <f t="shared" si="11"/>
        <v>3</v>
      </c>
      <c r="BJ50" s="148"/>
      <c r="BK50" s="107">
        <f t="shared" si="3"/>
        <v>0</v>
      </c>
      <c r="BL50" s="104">
        <f t="shared" si="0"/>
        <v>0</v>
      </c>
      <c r="BM50" s="104">
        <v>13476</v>
      </c>
      <c r="BN50" s="104">
        <f t="shared" si="4"/>
        <v>-13476</v>
      </c>
      <c r="BO50" s="1" t="s">
        <v>130</v>
      </c>
      <c r="BP50" s="1" t="s">
        <v>57</v>
      </c>
      <c r="BQ50" s="1">
        <v>2000</v>
      </c>
      <c r="BR50" s="1">
        <v>9</v>
      </c>
      <c r="BS50" s="7">
        <v>18000</v>
      </c>
      <c r="BT50" s="149"/>
      <c r="BU50" s="128">
        <f t="shared" ref="BU50:CI105" si="19">V50*$BJ50</f>
        <v>0</v>
      </c>
      <c r="BV50" s="128">
        <f t="shared" si="19"/>
        <v>0</v>
      </c>
      <c r="BW50" s="128">
        <f t="shared" si="19"/>
        <v>0</v>
      </c>
      <c r="BX50" s="128">
        <f t="shared" si="19"/>
        <v>0</v>
      </c>
      <c r="BY50" s="128">
        <f t="shared" si="19"/>
        <v>0</v>
      </c>
      <c r="BZ50" s="128">
        <f t="shared" si="19"/>
        <v>0</v>
      </c>
      <c r="CA50" s="128">
        <f t="shared" si="19"/>
        <v>0</v>
      </c>
      <c r="CB50" s="128">
        <f t="shared" si="19"/>
        <v>0</v>
      </c>
      <c r="CC50" s="128">
        <f t="shared" si="19"/>
        <v>0</v>
      </c>
      <c r="CD50" s="128">
        <f t="shared" si="19"/>
        <v>0</v>
      </c>
      <c r="CE50" s="128">
        <f t="shared" si="19"/>
        <v>0</v>
      </c>
      <c r="CF50" s="128">
        <f t="shared" si="19"/>
        <v>0</v>
      </c>
      <c r="CG50" s="128">
        <f t="shared" si="18"/>
        <v>0</v>
      </c>
      <c r="CH50" s="128">
        <f t="shared" si="18"/>
        <v>0</v>
      </c>
      <c r="CI50" s="128">
        <f t="shared" si="18"/>
        <v>0</v>
      </c>
      <c r="CJ50" s="128">
        <f t="shared" si="18"/>
        <v>0</v>
      </c>
      <c r="CK50" s="128">
        <f t="shared" si="17"/>
        <v>0</v>
      </c>
      <c r="CL50" s="128">
        <f t="shared" si="17"/>
        <v>0</v>
      </c>
      <c r="CM50" s="128">
        <f t="shared" si="17"/>
        <v>0</v>
      </c>
      <c r="CN50" s="128">
        <f t="shared" si="17"/>
        <v>0</v>
      </c>
      <c r="CO50" s="128">
        <f t="shared" si="17"/>
        <v>0</v>
      </c>
      <c r="CP50" s="128">
        <f t="shared" si="17"/>
        <v>0</v>
      </c>
      <c r="CQ50" s="128">
        <f t="shared" si="17"/>
        <v>0</v>
      </c>
      <c r="CR50" s="128">
        <f t="shared" si="17"/>
        <v>0</v>
      </c>
      <c r="CS50" s="128">
        <f t="shared" si="17"/>
        <v>0</v>
      </c>
      <c r="CT50" s="128">
        <f t="shared" si="17"/>
        <v>0</v>
      </c>
      <c r="CU50" s="128">
        <f t="shared" si="17"/>
        <v>0</v>
      </c>
      <c r="CV50" s="128">
        <f t="shared" si="17"/>
        <v>0</v>
      </c>
      <c r="CW50" s="128">
        <f t="shared" si="10"/>
        <v>0</v>
      </c>
      <c r="CX50" s="128">
        <f t="shared" si="10"/>
        <v>0</v>
      </c>
      <c r="CY50" s="128">
        <f t="shared" si="10"/>
        <v>0</v>
      </c>
      <c r="CZ50" s="128">
        <f t="shared" si="10"/>
        <v>0</v>
      </c>
      <c r="DA50" s="128">
        <f t="shared" si="7"/>
        <v>0</v>
      </c>
      <c r="DB50" s="128">
        <f t="shared" si="7"/>
        <v>0</v>
      </c>
      <c r="DC50" s="128"/>
    </row>
    <row r="51" spans="2:107">
      <c r="B51" s="154" t="s">
        <v>62</v>
      </c>
      <c r="C51" s="155" t="s">
        <v>127</v>
      </c>
      <c r="D51" s="156" t="s">
        <v>57</v>
      </c>
      <c r="E51" s="157" t="s">
        <v>128</v>
      </c>
      <c r="F51" s="157">
        <v>43647</v>
      </c>
      <c r="G51" s="158" t="s">
        <v>129</v>
      </c>
      <c r="H51" s="159" t="s">
        <v>5</v>
      </c>
      <c r="I51" s="77"/>
      <c r="J51" s="96"/>
      <c r="K51" s="97">
        <v>0</v>
      </c>
      <c r="L51" s="97"/>
      <c r="M51" s="97">
        <v>1</v>
      </c>
      <c r="N51" s="97">
        <v>1</v>
      </c>
      <c r="O51" s="97">
        <v>0</v>
      </c>
      <c r="P51" s="97"/>
      <c r="Q51" s="97"/>
      <c r="R51" s="97"/>
      <c r="S51" s="97"/>
      <c r="T51" s="97"/>
      <c r="U51" s="97"/>
      <c r="V51" s="97"/>
      <c r="W51" s="97">
        <v>1</v>
      </c>
      <c r="X51" s="97"/>
      <c r="Y51" s="97"/>
      <c r="Z51" s="97"/>
      <c r="AA51" s="97">
        <v>0</v>
      </c>
      <c r="AB51" s="97"/>
      <c r="AC51" s="97"/>
      <c r="AD51" s="97"/>
      <c r="AE51" s="97"/>
      <c r="AF51" s="97"/>
      <c r="AG51" s="98"/>
      <c r="AH51" s="97"/>
      <c r="AI51" s="97">
        <v>1</v>
      </c>
      <c r="AJ51" s="97">
        <v>1</v>
      </c>
      <c r="AK51" s="97">
        <v>1</v>
      </c>
      <c r="AL51" s="97"/>
      <c r="AM51" s="99"/>
      <c r="AN51" s="97"/>
      <c r="AO51" s="97"/>
      <c r="AP51" s="97"/>
      <c r="AQ51" s="97"/>
      <c r="AR51" s="100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101"/>
      <c r="BE51" s="77"/>
      <c r="BF51" s="102">
        <f t="shared" si="1"/>
        <v>3</v>
      </c>
      <c r="BH51" s="104">
        <f t="shared" si="2"/>
        <v>0</v>
      </c>
      <c r="BI51" s="105">
        <f t="shared" si="11"/>
        <v>3</v>
      </c>
      <c r="BJ51" s="148"/>
      <c r="BK51" s="107">
        <f t="shared" si="3"/>
        <v>0</v>
      </c>
      <c r="BL51" s="104">
        <f t="shared" si="0"/>
        <v>0</v>
      </c>
      <c r="BM51" s="104">
        <v>13476</v>
      </c>
      <c r="BN51" s="104">
        <f t="shared" si="4"/>
        <v>-13476</v>
      </c>
      <c r="BO51" s="1" t="s">
        <v>131</v>
      </c>
      <c r="BP51" s="1" t="s">
        <v>57</v>
      </c>
      <c r="BQ51" s="1">
        <v>2000</v>
      </c>
      <c r="BR51" s="1">
        <v>9</v>
      </c>
      <c r="BS51" s="7">
        <v>18000</v>
      </c>
      <c r="BT51" s="149"/>
      <c r="BU51" s="128">
        <f t="shared" si="19"/>
        <v>0</v>
      </c>
      <c r="BV51" s="128">
        <f t="shared" si="19"/>
        <v>0</v>
      </c>
      <c r="BW51" s="128">
        <f t="shared" si="19"/>
        <v>0</v>
      </c>
      <c r="BX51" s="128">
        <f t="shared" si="19"/>
        <v>0</v>
      </c>
      <c r="BY51" s="128">
        <f t="shared" si="19"/>
        <v>0</v>
      </c>
      <c r="BZ51" s="128">
        <f t="shared" si="19"/>
        <v>0</v>
      </c>
      <c r="CA51" s="128">
        <f t="shared" si="19"/>
        <v>0</v>
      </c>
      <c r="CB51" s="128">
        <f t="shared" si="19"/>
        <v>0</v>
      </c>
      <c r="CC51" s="128">
        <f t="shared" si="19"/>
        <v>0</v>
      </c>
      <c r="CD51" s="128">
        <f t="shared" si="19"/>
        <v>0</v>
      </c>
      <c r="CE51" s="128">
        <f t="shared" si="19"/>
        <v>0</v>
      </c>
      <c r="CF51" s="128">
        <f t="shared" si="19"/>
        <v>0</v>
      </c>
      <c r="CG51" s="128">
        <f t="shared" si="18"/>
        <v>0</v>
      </c>
      <c r="CH51" s="128">
        <f t="shared" si="18"/>
        <v>0</v>
      </c>
      <c r="CI51" s="128">
        <f t="shared" si="18"/>
        <v>0</v>
      </c>
      <c r="CJ51" s="128">
        <f t="shared" si="18"/>
        <v>0</v>
      </c>
      <c r="CK51" s="128">
        <f t="shared" si="17"/>
        <v>0</v>
      </c>
      <c r="CL51" s="128">
        <f t="shared" si="17"/>
        <v>0</v>
      </c>
      <c r="CM51" s="128">
        <f t="shared" si="17"/>
        <v>0</v>
      </c>
      <c r="CN51" s="128">
        <f t="shared" si="17"/>
        <v>0</v>
      </c>
      <c r="CO51" s="128">
        <f t="shared" si="17"/>
        <v>0</v>
      </c>
      <c r="CP51" s="128">
        <f t="shared" si="17"/>
        <v>0</v>
      </c>
      <c r="CQ51" s="128">
        <f t="shared" si="17"/>
        <v>0</v>
      </c>
      <c r="CR51" s="128">
        <f t="shared" si="17"/>
        <v>0</v>
      </c>
      <c r="CS51" s="128">
        <f t="shared" si="17"/>
        <v>0</v>
      </c>
      <c r="CT51" s="128">
        <f t="shared" si="17"/>
        <v>0</v>
      </c>
      <c r="CU51" s="128">
        <f t="shared" si="17"/>
        <v>0</v>
      </c>
      <c r="CV51" s="128">
        <f t="shared" si="17"/>
        <v>0</v>
      </c>
      <c r="CW51" s="128">
        <f t="shared" si="10"/>
        <v>0</v>
      </c>
      <c r="CX51" s="128">
        <f t="shared" si="10"/>
        <v>0</v>
      </c>
      <c r="CY51" s="128">
        <f t="shared" si="10"/>
        <v>0</v>
      </c>
      <c r="CZ51" s="128">
        <f t="shared" si="10"/>
        <v>0</v>
      </c>
      <c r="DA51" s="128">
        <f t="shared" si="7"/>
        <v>0</v>
      </c>
      <c r="DB51" s="128">
        <f t="shared" si="7"/>
        <v>0</v>
      </c>
      <c r="DC51" s="128"/>
    </row>
    <row r="52" spans="2:107">
      <c r="B52" s="143" t="s">
        <v>62</v>
      </c>
      <c r="C52" s="144" t="s">
        <v>132</v>
      </c>
      <c r="D52" s="145" t="s">
        <v>133</v>
      </c>
      <c r="E52" s="123" t="s">
        <v>29</v>
      </c>
      <c r="F52" s="123">
        <v>43556</v>
      </c>
      <c r="G52" s="146" t="s">
        <v>134</v>
      </c>
      <c r="H52" s="147" t="s">
        <v>5</v>
      </c>
      <c r="I52" s="77"/>
      <c r="J52" s="96"/>
      <c r="K52" s="97"/>
      <c r="L52" s="97"/>
      <c r="M52" s="97"/>
      <c r="N52" s="97"/>
      <c r="O52" s="97">
        <v>1</v>
      </c>
      <c r="P52" s="97">
        <v>1</v>
      </c>
      <c r="Q52" s="97">
        <v>1</v>
      </c>
      <c r="R52" s="97">
        <v>1</v>
      </c>
      <c r="S52" s="97">
        <v>1</v>
      </c>
      <c r="T52" s="126">
        <v>1</v>
      </c>
      <c r="U52" s="126">
        <v>1</v>
      </c>
      <c r="V52" s="97">
        <v>1</v>
      </c>
      <c r="W52" s="97">
        <v>1</v>
      </c>
      <c r="X52" s="97">
        <v>1</v>
      </c>
      <c r="Y52" s="97">
        <v>1</v>
      </c>
      <c r="Z52" s="97">
        <v>1</v>
      </c>
      <c r="AA52" s="97">
        <v>1</v>
      </c>
      <c r="AB52" s="97">
        <v>1</v>
      </c>
      <c r="AC52" s="97">
        <v>1</v>
      </c>
      <c r="AD52" s="97">
        <v>1</v>
      </c>
      <c r="AE52" s="97">
        <v>1</v>
      </c>
      <c r="AF52" s="97">
        <v>1</v>
      </c>
      <c r="AG52" s="127">
        <v>1</v>
      </c>
      <c r="AH52" s="97">
        <v>1</v>
      </c>
      <c r="AI52" s="97">
        <v>1</v>
      </c>
      <c r="AJ52" s="97">
        <v>1</v>
      </c>
      <c r="AK52" s="97">
        <v>1</v>
      </c>
      <c r="AL52" s="97">
        <v>1</v>
      </c>
      <c r="AM52" s="99">
        <v>1</v>
      </c>
      <c r="AN52" s="97"/>
      <c r="AO52" s="97"/>
      <c r="AP52" s="97"/>
      <c r="AQ52" s="97"/>
      <c r="AR52" s="100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101"/>
      <c r="BE52" s="77"/>
      <c r="BF52" s="102">
        <f t="shared" si="1"/>
        <v>19</v>
      </c>
      <c r="BH52" s="104">
        <f t="shared" si="2"/>
        <v>0</v>
      </c>
      <c r="BI52" s="105">
        <f t="shared" si="11"/>
        <v>6</v>
      </c>
      <c r="BJ52" s="148"/>
      <c r="BK52" s="107">
        <f t="shared" si="3"/>
        <v>0</v>
      </c>
      <c r="BL52" s="104">
        <f t="shared" si="0"/>
        <v>0</v>
      </c>
      <c r="BM52" s="104">
        <v>44920</v>
      </c>
      <c r="BN52" s="104">
        <f t="shared" si="4"/>
        <v>-44920</v>
      </c>
      <c r="BO52" s="1" t="s">
        <v>135</v>
      </c>
      <c r="BP52" s="1" t="s">
        <v>136</v>
      </c>
      <c r="BQ52" s="1">
        <v>2000</v>
      </c>
      <c r="BR52" s="1">
        <v>20</v>
      </c>
      <c r="BS52" s="7">
        <v>40000</v>
      </c>
      <c r="BT52" s="149"/>
      <c r="BU52" s="128">
        <f t="shared" si="19"/>
        <v>0</v>
      </c>
      <c r="BV52" s="128">
        <f t="shared" si="19"/>
        <v>0</v>
      </c>
      <c r="BW52" s="128">
        <f t="shared" si="19"/>
        <v>0</v>
      </c>
      <c r="BX52" s="128">
        <f t="shared" si="19"/>
        <v>0</v>
      </c>
      <c r="BY52" s="128">
        <f t="shared" si="19"/>
        <v>0</v>
      </c>
      <c r="BZ52" s="128">
        <f t="shared" si="19"/>
        <v>0</v>
      </c>
      <c r="CA52" s="128">
        <f t="shared" si="19"/>
        <v>0</v>
      </c>
      <c r="CB52" s="128">
        <f t="shared" si="19"/>
        <v>0</v>
      </c>
      <c r="CC52" s="128">
        <f t="shared" si="19"/>
        <v>0</v>
      </c>
      <c r="CD52" s="128">
        <f t="shared" si="19"/>
        <v>0</v>
      </c>
      <c r="CE52" s="128">
        <f t="shared" si="19"/>
        <v>0</v>
      </c>
      <c r="CF52" s="128">
        <f t="shared" si="19"/>
        <v>0</v>
      </c>
      <c r="CG52" s="128">
        <f t="shared" si="18"/>
        <v>0</v>
      </c>
      <c r="CH52" s="128">
        <f t="shared" si="18"/>
        <v>0</v>
      </c>
      <c r="CI52" s="128">
        <f t="shared" si="18"/>
        <v>0</v>
      </c>
      <c r="CJ52" s="128">
        <f t="shared" si="18"/>
        <v>0</v>
      </c>
      <c r="CK52" s="128">
        <f t="shared" si="17"/>
        <v>0</v>
      </c>
      <c r="CL52" s="128">
        <f t="shared" si="17"/>
        <v>0</v>
      </c>
      <c r="CM52" s="128">
        <f t="shared" si="17"/>
        <v>0</v>
      </c>
      <c r="CN52" s="128">
        <f t="shared" si="17"/>
        <v>0</v>
      </c>
      <c r="CO52" s="128">
        <f t="shared" si="17"/>
        <v>0</v>
      </c>
      <c r="CP52" s="128">
        <f t="shared" si="17"/>
        <v>0</v>
      </c>
      <c r="CQ52" s="128">
        <f t="shared" si="17"/>
        <v>0</v>
      </c>
      <c r="CR52" s="128">
        <f t="shared" si="17"/>
        <v>0</v>
      </c>
      <c r="CS52" s="128">
        <f t="shared" si="17"/>
        <v>0</v>
      </c>
      <c r="CT52" s="128">
        <f t="shared" si="17"/>
        <v>0</v>
      </c>
      <c r="CU52" s="128">
        <f t="shared" si="17"/>
        <v>0</v>
      </c>
      <c r="CV52" s="128">
        <f t="shared" si="17"/>
        <v>0</v>
      </c>
      <c r="CW52" s="128">
        <f t="shared" si="10"/>
        <v>0</v>
      </c>
      <c r="CX52" s="128">
        <f t="shared" si="10"/>
        <v>0</v>
      </c>
      <c r="CY52" s="128">
        <f t="shared" si="10"/>
        <v>0</v>
      </c>
      <c r="CZ52" s="128">
        <f t="shared" si="10"/>
        <v>0</v>
      </c>
      <c r="DA52" s="128">
        <f t="shared" si="7"/>
        <v>0</v>
      </c>
      <c r="DB52" s="128">
        <f t="shared" si="7"/>
        <v>0</v>
      </c>
      <c r="DC52" s="128"/>
    </row>
    <row r="53" spans="2:107">
      <c r="B53" s="143" t="s">
        <v>62</v>
      </c>
      <c r="C53" s="144" t="s">
        <v>132</v>
      </c>
      <c r="D53" s="145" t="s">
        <v>137</v>
      </c>
      <c r="E53" s="123" t="s">
        <v>29</v>
      </c>
      <c r="F53" s="123">
        <v>43862</v>
      </c>
      <c r="G53" s="146" t="s">
        <v>134</v>
      </c>
      <c r="H53" s="147" t="s">
        <v>5</v>
      </c>
      <c r="I53" s="77"/>
      <c r="J53" s="96"/>
      <c r="K53" s="97"/>
      <c r="L53" s="97"/>
      <c r="M53" s="97"/>
      <c r="N53" s="97"/>
      <c r="O53" s="97">
        <v>1</v>
      </c>
      <c r="P53" s="97">
        <v>1</v>
      </c>
      <c r="Q53" s="97">
        <v>1</v>
      </c>
      <c r="R53" s="97">
        <v>1</v>
      </c>
      <c r="S53" s="97">
        <v>1</v>
      </c>
      <c r="T53" s="126">
        <v>1</v>
      </c>
      <c r="U53" s="126">
        <v>1</v>
      </c>
      <c r="V53" s="97">
        <v>1</v>
      </c>
      <c r="W53" s="97">
        <v>1</v>
      </c>
      <c r="X53" s="97">
        <v>1</v>
      </c>
      <c r="Y53" s="97">
        <v>1</v>
      </c>
      <c r="Z53" s="97">
        <v>1</v>
      </c>
      <c r="AA53" s="97">
        <v>1</v>
      </c>
      <c r="AB53" s="97">
        <v>1</v>
      </c>
      <c r="AC53" s="97">
        <v>1</v>
      </c>
      <c r="AD53" s="97">
        <v>1</v>
      </c>
      <c r="AE53" s="97">
        <v>1</v>
      </c>
      <c r="AF53" s="97">
        <v>1</v>
      </c>
      <c r="AG53" s="127">
        <v>1</v>
      </c>
      <c r="AH53" s="97">
        <v>1</v>
      </c>
      <c r="AI53" s="97">
        <v>1</v>
      </c>
      <c r="AJ53" s="97">
        <v>1</v>
      </c>
      <c r="AK53" s="97">
        <v>1</v>
      </c>
      <c r="AL53" s="97">
        <v>1</v>
      </c>
      <c r="AM53" s="99">
        <v>1</v>
      </c>
      <c r="AN53" s="97">
        <v>1</v>
      </c>
      <c r="AO53" s="97">
        <v>1</v>
      </c>
      <c r="AP53" s="97">
        <v>1</v>
      </c>
      <c r="AQ53" s="97">
        <v>1</v>
      </c>
      <c r="AR53" s="100">
        <v>1</v>
      </c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101"/>
      <c r="BE53" s="77"/>
      <c r="BF53" s="102">
        <f t="shared" si="1"/>
        <v>19</v>
      </c>
      <c r="BH53" s="104">
        <f t="shared" si="2"/>
        <v>0</v>
      </c>
      <c r="BI53" s="105">
        <f t="shared" si="11"/>
        <v>11</v>
      </c>
      <c r="BJ53" s="148"/>
      <c r="BK53" s="107">
        <f t="shared" si="3"/>
        <v>0</v>
      </c>
      <c r="BL53" s="104">
        <f t="shared" si="0"/>
        <v>0</v>
      </c>
      <c r="BM53" s="104">
        <v>67380</v>
      </c>
      <c r="BN53" s="104">
        <f t="shared" si="4"/>
        <v>-67380</v>
      </c>
      <c r="BO53" s="1" t="s">
        <v>135</v>
      </c>
      <c r="BP53" s="1" t="s">
        <v>136</v>
      </c>
      <c r="BQ53" s="1">
        <v>2000</v>
      </c>
      <c r="BR53" s="1">
        <v>20</v>
      </c>
      <c r="BS53" s="7">
        <v>40000</v>
      </c>
      <c r="BT53" s="149"/>
      <c r="BU53" s="128">
        <f t="shared" si="19"/>
        <v>0</v>
      </c>
      <c r="BV53" s="128">
        <f t="shared" si="19"/>
        <v>0</v>
      </c>
      <c r="BW53" s="128">
        <f t="shared" si="19"/>
        <v>0</v>
      </c>
      <c r="BX53" s="128">
        <f t="shared" si="19"/>
        <v>0</v>
      </c>
      <c r="BY53" s="128">
        <f t="shared" si="19"/>
        <v>0</v>
      </c>
      <c r="BZ53" s="128">
        <f t="shared" si="19"/>
        <v>0</v>
      </c>
      <c r="CA53" s="128">
        <f t="shared" si="19"/>
        <v>0</v>
      </c>
      <c r="CB53" s="128">
        <f t="shared" si="19"/>
        <v>0</v>
      </c>
      <c r="CC53" s="128">
        <f t="shared" si="19"/>
        <v>0</v>
      </c>
      <c r="CD53" s="128">
        <f t="shared" si="19"/>
        <v>0</v>
      </c>
      <c r="CE53" s="128">
        <f t="shared" si="19"/>
        <v>0</v>
      </c>
      <c r="CF53" s="128">
        <f t="shared" si="19"/>
        <v>0</v>
      </c>
      <c r="CG53" s="128">
        <f t="shared" si="18"/>
        <v>0</v>
      </c>
      <c r="CH53" s="128">
        <f t="shared" si="18"/>
        <v>0</v>
      </c>
      <c r="CI53" s="128">
        <f t="shared" si="18"/>
        <v>0</v>
      </c>
      <c r="CJ53" s="128">
        <f t="shared" si="18"/>
        <v>0</v>
      </c>
      <c r="CK53" s="128">
        <f t="shared" si="17"/>
        <v>0</v>
      </c>
      <c r="CL53" s="128">
        <f t="shared" si="17"/>
        <v>0</v>
      </c>
      <c r="CM53" s="128">
        <f t="shared" si="17"/>
        <v>0</v>
      </c>
      <c r="CN53" s="128">
        <f t="shared" si="17"/>
        <v>0</v>
      </c>
      <c r="CO53" s="128">
        <f t="shared" si="17"/>
        <v>0</v>
      </c>
      <c r="CP53" s="128">
        <f t="shared" si="17"/>
        <v>0</v>
      </c>
      <c r="CQ53" s="128">
        <f t="shared" si="17"/>
        <v>0</v>
      </c>
      <c r="CR53" s="128">
        <f t="shared" si="17"/>
        <v>0</v>
      </c>
      <c r="CS53" s="128">
        <f t="shared" si="17"/>
        <v>0</v>
      </c>
      <c r="CT53" s="128">
        <f t="shared" si="17"/>
        <v>0</v>
      </c>
      <c r="CU53" s="128">
        <f t="shared" si="17"/>
        <v>0</v>
      </c>
      <c r="CV53" s="128">
        <f t="shared" si="17"/>
        <v>0</v>
      </c>
      <c r="CW53" s="128">
        <f t="shared" si="10"/>
        <v>0</v>
      </c>
      <c r="CX53" s="128">
        <f t="shared" si="10"/>
        <v>0</v>
      </c>
      <c r="CY53" s="128">
        <f t="shared" si="10"/>
        <v>0</v>
      </c>
      <c r="CZ53" s="128">
        <f t="shared" si="10"/>
        <v>0</v>
      </c>
      <c r="DA53" s="128">
        <f t="shared" si="7"/>
        <v>0</v>
      </c>
      <c r="DB53" s="128">
        <f t="shared" si="7"/>
        <v>0</v>
      </c>
      <c r="DC53" s="128"/>
    </row>
    <row r="54" spans="2:107">
      <c r="B54" s="154" t="s">
        <v>62</v>
      </c>
      <c r="C54" s="155" t="s">
        <v>138</v>
      </c>
      <c r="D54" s="156" t="s">
        <v>139</v>
      </c>
      <c r="E54" s="157">
        <v>43221</v>
      </c>
      <c r="F54" s="157">
        <v>43466</v>
      </c>
      <c r="G54" s="158" t="s">
        <v>134</v>
      </c>
      <c r="H54" s="159" t="s">
        <v>5</v>
      </c>
      <c r="I54" s="77"/>
      <c r="J54" s="96"/>
      <c r="K54" s="97">
        <v>1</v>
      </c>
      <c r="L54" s="97">
        <v>1</v>
      </c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>
        <v>1</v>
      </c>
      <c r="X54" s="97"/>
      <c r="Y54" s="97"/>
      <c r="Z54" s="97"/>
      <c r="AA54" s="97">
        <v>1</v>
      </c>
      <c r="AB54" s="97">
        <v>1</v>
      </c>
      <c r="AC54" s="97">
        <v>1</v>
      </c>
      <c r="AD54" s="97">
        <v>1</v>
      </c>
      <c r="AE54" s="97">
        <v>1</v>
      </c>
      <c r="AF54" s="97">
        <v>1</v>
      </c>
      <c r="AG54" s="127">
        <v>1</v>
      </c>
      <c r="AH54" s="97">
        <v>1</v>
      </c>
      <c r="AI54" s="97">
        <v>1</v>
      </c>
      <c r="AJ54" s="97">
        <v>1</v>
      </c>
      <c r="AK54" s="97">
        <v>1</v>
      </c>
      <c r="AL54" s="97">
        <v>1</v>
      </c>
      <c r="AM54" s="97">
        <v>1</v>
      </c>
      <c r="AN54" s="97">
        <v>1</v>
      </c>
      <c r="AO54" s="97">
        <v>1</v>
      </c>
      <c r="AP54" s="97">
        <v>1</v>
      </c>
      <c r="AQ54" s="97"/>
      <c r="AR54" s="100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101"/>
      <c r="BE54" s="77"/>
      <c r="BF54" s="102">
        <f t="shared" si="1"/>
        <v>10</v>
      </c>
      <c r="BH54" s="104">
        <f t="shared" si="2"/>
        <v>0</v>
      </c>
      <c r="BI54" s="105">
        <f t="shared" si="11"/>
        <v>9</v>
      </c>
      <c r="BJ54" s="148"/>
      <c r="BK54" s="107">
        <f t="shared" si="3"/>
        <v>0</v>
      </c>
      <c r="BL54" s="104">
        <f t="shared" si="0"/>
        <v>0</v>
      </c>
      <c r="BM54" s="104">
        <v>22460</v>
      </c>
      <c r="BN54" s="104">
        <f t="shared" si="4"/>
        <v>-22460</v>
      </c>
      <c r="BO54" s="1" t="s">
        <v>135</v>
      </c>
      <c r="BP54" s="1" t="s">
        <v>136</v>
      </c>
      <c r="BQ54" s="1">
        <v>2000</v>
      </c>
      <c r="BR54" s="1">
        <v>20</v>
      </c>
      <c r="BS54" s="7">
        <v>40000</v>
      </c>
      <c r="BT54" s="149"/>
      <c r="BU54" s="128">
        <f t="shared" si="19"/>
        <v>0</v>
      </c>
      <c r="BV54" s="128">
        <f t="shared" si="19"/>
        <v>0</v>
      </c>
      <c r="BW54" s="128">
        <f t="shared" si="19"/>
        <v>0</v>
      </c>
      <c r="BX54" s="128">
        <f t="shared" si="19"/>
        <v>0</v>
      </c>
      <c r="BY54" s="128">
        <f t="shared" si="19"/>
        <v>0</v>
      </c>
      <c r="BZ54" s="128">
        <f t="shared" si="19"/>
        <v>0</v>
      </c>
      <c r="CA54" s="128">
        <f t="shared" si="19"/>
        <v>0</v>
      </c>
      <c r="CB54" s="128">
        <f t="shared" si="19"/>
        <v>0</v>
      </c>
      <c r="CC54" s="128">
        <f t="shared" si="19"/>
        <v>0</v>
      </c>
      <c r="CD54" s="128">
        <f t="shared" si="19"/>
        <v>0</v>
      </c>
      <c r="CE54" s="128">
        <f t="shared" si="19"/>
        <v>0</v>
      </c>
      <c r="CF54" s="128">
        <f t="shared" si="19"/>
        <v>0</v>
      </c>
      <c r="CG54" s="128">
        <f t="shared" si="18"/>
        <v>0</v>
      </c>
      <c r="CH54" s="128">
        <f t="shared" si="18"/>
        <v>0</v>
      </c>
      <c r="CI54" s="128">
        <f t="shared" si="18"/>
        <v>0</v>
      </c>
      <c r="CJ54" s="128">
        <f t="shared" si="18"/>
        <v>0</v>
      </c>
      <c r="CK54" s="128">
        <f t="shared" si="17"/>
        <v>0</v>
      </c>
      <c r="CL54" s="128">
        <f t="shared" si="17"/>
        <v>0</v>
      </c>
      <c r="CM54" s="128">
        <f t="shared" si="17"/>
        <v>0</v>
      </c>
      <c r="CN54" s="128">
        <f t="shared" si="17"/>
        <v>0</v>
      </c>
      <c r="CO54" s="128">
        <f t="shared" si="17"/>
        <v>0</v>
      </c>
      <c r="CP54" s="128">
        <f t="shared" si="17"/>
        <v>0</v>
      </c>
      <c r="CQ54" s="128">
        <f t="shared" si="17"/>
        <v>0</v>
      </c>
      <c r="CR54" s="128">
        <f t="shared" si="17"/>
        <v>0</v>
      </c>
      <c r="CS54" s="128">
        <f t="shared" si="17"/>
        <v>0</v>
      </c>
      <c r="CT54" s="128">
        <f t="shared" si="17"/>
        <v>0</v>
      </c>
      <c r="CU54" s="128">
        <f t="shared" si="17"/>
        <v>0</v>
      </c>
      <c r="CV54" s="128">
        <f t="shared" si="17"/>
        <v>0</v>
      </c>
      <c r="CW54" s="128">
        <f t="shared" si="10"/>
        <v>0</v>
      </c>
      <c r="CX54" s="128">
        <f t="shared" si="10"/>
        <v>0</v>
      </c>
      <c r="CY54" s="128">
        <f t="shared" si="10"/>
        <v>0</v>
      </c>
      <c r="CZ54" s="128">
        <f t="shared" si="10"/>
        <v>0</v>
      </c>
      <c r="DA54" s="128">
        <f t="shared" si="7"/>
        <v>0</v>
      </c>
      <c r="DB54" s="128">
        <f t="shared" si="7"/>
        <v>0</v>
      </c>
      <c r="DC54" s="128"/>
    </row>
    <row r="55" spans="2:107" ht="10.8" thickBot="1">
      <c r="B55" s="90"/>
      <c r="C55" s="129"/>
      <c r="D55" s="160"/>
      <c r="E55" s="161"/>
      <c r="F55" s="162"/>
      <c r="G55" s="117"/>
      <c r="H55" s="132"/>
      <c r="I55" s="77"/>
      <c r="J55" s="96"/>
      <c r="K55" s="97">
        <v>0</v>
      </c>
      <c r="L55" s="97"/>
      <c r="M55" s="97"/>
      <c r="N55" s="97"/>
      <c r="O55" s="97">
        <v>0</v>
      </c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8"/>
      <c r="AH55" s="97"/>
      <c r="AI55" s="97"/>
      <c r="AJ55" s="97"/>
      <c r="AK55" s="97"/>
      <c r="AL55" s="97"/>
      <c r="AM55" s="99"/>
      <c r="AN55" s="97"/>
      <c r="AO55" s="97"/>
      <c r="AP55" s="97"/>
      <c r="AQ55" s="97"/>
      <c r="AR55" s="100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101"/>
      <c r="BE55" s="77"/>
      <c r="BF55" s="102">
        <f t="shared" si="1"/>
        <v>0</v>
      </c>
      <c r="BG55" s="103"/>
      <c r="BH55" s="104">
        <f t="shared" si="2"/>
        <v>0</v>
      </c>
      <c r="BI55" s="105"/>
      <c r="BJ55" s="106"/>
      <c r="BK55" s="107"/>
      <c r="BL55" s="104">
        <f t="shared" si="0"/>
        <v>0</v>
      </c>
      <c r="BM55" s="104">
        <v>0</v>
      </c>
      <c r="BN55" s="104">
        <f t="shared" si="4"/>
        <v>0</v>
      </c>
      <c r="BU55" s="128">
        <f t="shared" si="19"/>
        <v>0</v>
      </c>
      <c r="BV55" s="128">
        <f t="shared" si="19"/>
        <v>0</v>
      </c>
      <c r="BW55" s="128">
        <f t="shared" si="19"/>
        <v>0</v>
      </c>
      <c r="BX55" s="128">
        <f t="shared" si="19"/>
        <v>0</v>
      </c>
      <c r="BY55" s="128">
        <f t="shared" si="19"/>
        <v>0</v>
      </c>
      <c r="BZ55" s="128">
        <f t="shared" si="19"/>
        <v>0</v>
      </c>
      <c r="CA55" s="128">
        <f t="shared" si="19"/>
        <v>0</v>
      </c>
      <c r="CB55" s="128">
        <f t="shared" si="19"/>
        <v>0</v>
      </c>
      <c r="CC55" s="128">
        <f t="shared" si="19"/>
        <v>0</v>
      </c>
      <c r="CD55" s="128">
        <f t="shared" si="19"/>
        <v>0</v>
      </c>
      <c r="CE55" s="128">
        <f t="shared" si="19"/>
        <v>0</v>
      </c>
      <c r="CF55" s="128">
        <f t="shared" si="19"/>
        <v>0</v>
      </c>
      <c r="CG55" s="128">
        <f t="shared" si="18"/>
        <v>0</v>
      </c>
      <c r="CH55" s="128">
        <f t="shared" si="18"/>
        <v>0</v>
      </c>
      <c r="CI55" s="128">
        <f t="shared" si="18"/>
        <v>0</v>
      </c>
      <c r="CJ55" s="128">
        <f t="shared" si="18"/>
        <v>0</v>
      </c>
      <c r="CK55" s="128">
        <f t="shared" si="17"/>
        <v>0</v>
      </c>
      <c r="CL55" s="128">
        <f t="shared" si="17"/>
        <v>0</v>
      </c>
      <c r="CM55" s="128">
        <f t="shared" si="17"/>
        <v>0</v>
      </c>
      <c r="CN55" s="128">
        <f t="shared" si="17"/>
        <v>0</v>
      </c>
      <c r="CO55" s="128">
        <f t="shared" si="17"/>
        <v>0</v>
      </c>
      <c r="CP55" s="128">
        <f t="shared" si="17"/>
        <v>0</v>
      </c>
      <c r="CQ55" s="128">
        <f t="shared" si="17"/>
        <v>0</v>
      </c>
      <c r="CR55" s="128">
        <f t="shared" si="17"/>
        <v>0</v>
      </c>
      <c r="CS55" s="128">
        <f t="shared" si="17"/>
        <v>0</v>
      </c>
      <c r="CT55" s="128">
        <f t="shared" si="17"/>
        <v>0</v>
      </c>
      <c r="CU55" s="128">
        <f t="shared" si="17"/>
        <v>0</v>
      </c>
      <c r="CV55" s="128">
        <f t="shared" si="17"/>
        <v>0</v>
      </c>
      <c r="CW55" s="128">
        <f t="shared" si="10"/>
        <v>0</v>
      </c>
      <c r="CX55" s="128">
        <f t="shared" si="10"/>
        <v>0</v>
      </c>
      <c r="CY55" s="128">
        <f t="shared" si="10"/>
        <v>0</v>
      </c>
      <c r="CZ55" s="128">
        <f t="shared" si="10"/>
        <v>0</v>
      </c>
      <c r="DA55" s="128">
        <f t="shared" si="7"/>
        <v>0</v>
      </c>
      <c r="DB55" s="128">
        <f t="shared" si="7"/>
        <v>0</v>
      </c>
      <c r="DC55" s="128"/>
    </row>
    <row r="56" spans="2:107" ht="10.8" thickBot="1">
      <c r="B56" s="108"/>
      <c r="C56" s="163" t="s">
        <v>140</v>
      </c>
      <c r="D56" s="164"/>
      <c r="E56" s="165"/>
      <c r="F56" s="166"/>
      <c r="G56" s="112"/>
      <c r="H56" s="136"/>
      <c r="I56" s="77"/>
      <c r="J56" s="96"/>
      <c r="K56" s="97">
        <v>0</v>
      </c>
      <c r="L56" s="97"/>
      <c r="M56" s="97"/>
      <c r="N56" s="97"/>
      <c r="O56" s="97">
        <v>0</v>
      </c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8"/>
      <c r="AH56" s="97"/>
      <c r="AI56" s="97"/>
      <c r="AJ56" s="97"/>
      <c r="AK56" s="97"/>
      <c r="AL56" s="97"/>
      <c r="AM56" s="99"/>
      <c r="AN56" s="97"/>
      <c r="AO56" s="97"/>
      <c r="AP56" s="97"/>
      <c r="AQ56" s="97"/>
      <c r="AR56" s="100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101"/>
      <c r="BE56" s="77"/>
      <c r="BF56" s="102">
        <f t="shared" si="1"/>
        <v>0</v>
      </c>
      <c r="BG56" s="103"/>
      <c r="BH56" s="104">
        <f t="shared" si="2"/>
        <v>0</v>
      </c>
      <c r="BI56" s="105"/>
      <c r="BJ56" s="106"/>
      <c r="BK56" s="107"/>
      <c r="BL56" s="104">
        <f t="shared" si="0"/>
        <v>0</v>
      </c>
      <c r="BM56" s="104">
        <v>0</v>
      </c>
      <c r="BN56" s="104">
        <f t="shared" si="4"/>
        <v>0</v>
      </c>
      <c r="BU56" s="128">
        <f t="shared" si="19"/>
        <v>0</v>
      </c>
      <c r="BV56" s="128">
        <f t="shared" si="19"/>
        <v>0</v>
      </c>
      <c r="BW56" s="128">
        <f t="shared" si="19"/>
        <v>0</v>
      </c>
      <c r="BX56" s="128">
        <f t="shared" si="19"/>
        <v>0</v>
      </c>
      <c r="BY56" s="128">
        <f t="shared" si="19"/>
        <v>0</v>
      </c>
      <c r="BZ56" s="128">
        <f t="shared" si="19"/>
        <v>0</v>
      </c>
      <c r="CA56" s="128">
        <f t="shared" si="19"/>
        <v>0</v>
      </c>
      <c r="CB56" s="128">
        <f t="shared" si="19"/>
        <v>0</v>
      </c>
      <c r="CC56" s="128">
        <f t="shared" si="19"/>
        <v>0</v>
      </c>
      <c r="CD56" s="128">
        <f t="shared" si="19"/>
        <v>0</v>
      </c>
      <c r="CE56" s="128">
        <f t="shared" si="19"/>
        <v>0</v>
      </c>
      <c r="CF56" s="128">
        <f t="shared" si="19"/>
        <v>0</v>
      </c>
      <c r="CG56" s="128">
        <f t="shared" si="18"/>
        <v>0</v>
      </c>
      <c r="CH56" s="128">
        <f t="shared" si="18"/>
        <v>0</v>
      </c>
      <c r="CI56" s="128">
        <f t="shared" si="18"/>
        <v>0</v>
      </c>
      <c r="CJ56" s="128">
        <f t="shared" si="18"/>
        <v>0</v>
      </c>
      <c r="CK56" s="128">
        <f t="shared" si="17"/>
        <v>0</v>
      </c>
      <c r="CL56" s="128">
        <f t="shared" si="17"/>
        <v>0</v>
      </c>
      <c r="CM56" s="128">
        <f t="shared" si="17"/>
        <v>0</v>
      </c>
      <c r="CN56" s="128">
        <f t="shared" si="17"/>
        <v>0</v>
      </c>
      <c r="CO56" s="128">
        <f t="shared" si="17"/>
        <v>0</v>
      </c>
      <c r="CP56" s="128">
        <f t="shared" si="17"/>
        <v>0</v>
      </c>
      <c r="CQ56" s="128">
        <f t="shared" si="17"/>
        <v>0</v>
      </c>
      <c r="CR56" s="128">
        <f t="shared" si="17"/>
        <v>0</v>
      </c>
      <c r="CS56" s="128">
        <f t="shared" si="17"/>
        <v>0</v>
      </c>
      <c r="CT56" s="128">
        <f t="shared" si="17"/>
        <v>0</v>
      </c>
      <c r="CU56" s="128">
        <f t="shared" si="17"/>
        <v>0</v>
      </c>
      <c r="CV56" s="128">
        <f t="shared" si="17"/>
        <v>0</v>
      </c>
      <c r="CW56" s="128">
        <f t="shared" si="10"/>
        <v>0</v>
      </c>
      <c r="CX56" s="128">
        <f t="shared" si="10"/>
        <v>0</v>
      </c>
      <c r="CY56" s="128">
        <f t="shared" si="10"/>
        <v>0</v>
      </c>
      <c r="CZ56" s="128">
        <f t="shared" si="10"/>
        <v>0</v>
      </c>
      <c r="DA56" s="128">
        <f t="shared" si="7"/>
        <v>0</v>
      </c>
      <c r="DB56" s="128">
        <f t="shared" si="7"/>
        <v>0</v>
      </c>
      <c r="DC56" s="128"/>
    </row>
    <row r="57" spans="2:107">
      <c r="B57" s="71"/>
      <c r="C57" s="137"/>
      <c r="D57" s="167"/>
      <c r="E57" s="168"/>
      <c r="F57" s="169"/>
      <c r="G57" s="141"/>
      <c r="H57" s="142"/>
      <c r="I57" s="77"/>
      <c r="J57" s="96"/>
      <c r="K57" s="97">
        <v>0</v>
      </c>
      <c r="L57" s="97"/>
      <c r="M57" s="97"/>
      <c r="N57" s="97"/>
      <c r="O57" s="97">
        <v>0</v>
      </c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8"/>
      <c r="AH57" s="97"/>
      <c r="AI57" s="97"/>
      <c r="AJ57" s="97"/>
      <c r="AK57" s="97"/>
      <c r="AL57" s="97"/>
      <c r="AM57" s="99"/>
      <c r="AN57" s="97"/>
      <c r="AO57" s="97"/>
      <c r="AP57" s="97"/>
      <c r="AQ57" s="97"/>
      <c r="AR57" s="100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101"/>
      <c r="BE57" s="77"/>
      <c r="BF57" s="102">
        <f t="shared" si="1"/>
        <v>0</v>
      </c>
      <c r="BG57" s="103"/>
      <c r="BH57" s="104">
        <f t="shared" si="2"/>
        <v>0</v>
      </c>
      <c r="BI57" s="105"/>
      <c r="BJ57" s="106"/>
      <c r="BK57" s="107"/>
      <c r="BL57" s="104">
        <f t="shared" si="0"/>
        <v>0</v>
      </c>
      <c r="BM57" s="104">
        <v>0</v>
      </c>
      <c r="BN57" s="104">
        <f t="shared" si="4"/>
        <v>0</v>
      </c>
      <c r="BU57" s="128">
        <f t="shared" si="19"/>
        <v>0</v>
      </c>
      <c r="BV57" s="128">
        <f t="shared" si="19"/>
        <v>0</v>
      </c>
      <c r="BW57" s="128">
        <f t="shared" si="19"/>
        <v>0</v>
      </c>
      <c r="BX57" s="128">
        <f t="shared" si="19"/>
        <v>0</v>
      </c>
      <c r="BY57" s="128">
        <f t="shared" si="19"/>
        <v>0</v>
      </c>
      <c r="BZ57" s="128">
        <f t="shared" si="19"/>
        <v>0</v>
      </c>
      <c r="CA57" s="128">
        <f t="shared" si="19"/>
        <v>0</v>
      </c>
      <c r="CB57" s="128">
        <f t="shared" si="19"/>
        <v>0</v>
      </c>
      <c r="CC57" s="128">
        <f t="shared" si="19"/>
        <v>0</v>
      </c>
      <c r="CD57" s="128">
        <f t="shared" si="19"/>
        <v>0</v>
      </c>
      <c r="CE57" s="128">
        <f t="shared" si="19"/>
        <v>0</v>
      </c>
      <c r="CF57" s="128">
        <f t="shared" si="19"/>
        <v>0</v>
      </c>
      <c r="CG57" s="128">
        <f t="shared" si="18"/>
        <v>0</v>
      </c>
      <c r="CH57" s="128">
        <f t="shared" si="18"/>
        <v>0</v>
      </c>
      <c r="CI57" s="128">
        <f t="shared" si="18"/>
        <v>0</v>
      </c>
      <c r="CJ57" s="128">
        <f t="shared" si="18"/>
        <v>0</v>
      </c>
      <c r="CK57" s="128">
        <f t="shared" si="17"/>
        <v>0</v>
      </c>
      <c r="CL57" s="128">
        <f t="shared" si="17"/>
        <v>0</v>
      </c>
      <c r="CM57" s="128">
        <f t="shared" si="17"/>
        <v>0</v>
      </c>
      <c r="CN57" s="128">
        <f t="shared" si="17"/>
        <v>0</v>
      </c>
      <c r="CO57" s="128">
        <f t="shared" si="17"/>
        <v>0</v>
      </c>
      <c r="CP57" s="128">
        <f t="shared" si="17"/>
        <v>0</v>
      </c>
      <c r="CQ57" s="128">
        <f t="shared" si="17"/>
        <v>0</v>
      </c>
      <c r="CR57" s="128">
        <f t="shared" si="17"/>
        <v>0</v>
      </c>
      <c r="CS57" s="128">
        <f t="shared" si="17"/>
        <v>0</v>
      </c>
      <c r="CT57" s="128">
        <f t="shared" si="17"/>
        <v>0</v>
      </c>
      <c r="CU57" s="128">
        <f t="shared" si="17"/>
        <v>0</v>
      </c>
      <c r="CV57" s="128">
        <f t="shared" si="17"/>
        <v>0</v>
      </c>
      <c r="CW57" s="128">
        <f t="shared" si="10"/>
        <v>0</v>
      </c>
      <c r="CX57" s="128">
        <f t="shared" si="10"/>
        <v>0</v>
      </c>
      <c r="CY57" s="128">
        <f t="shared" si="10"/>
        <v>0</v>
      </c>
      <c r="CZ57" s="128">
        <f t="shared" si="10"/>
        <v>0</v>
      </c>
      <c r="DA57" s="128">
        <f t="shared" si="7"/>
        <v>0</v>
      </c>
      <c r="DB57" s="128">
        <f t="shared" si="7"/>
        <v>0</v>
      </c>
      <c r="DC57" s="128"/>
    </row>
    <row r="58" spans="2:107">
      <c r="B58" s="143" t="s">
        <v>141</v>
      </c>
      <c r="C58" s="144" t="s">
        <v>142</v>
      </c>
      <c r="D58" s="145" t="s">
        <v>143</v>
      </c>
      <c r="E58" s="123" t="s">
        <v>29</v>
      </c>
      <c r="F58" s="123">
        <v>43647</v>
      </c>
      <c r="G58" s="146"/>
      <c r="H58" s="147" t="s">
        <v>5</v>
      </c>
      <c r="I58" s="77"/>
      <c r="J58" s="96"/>
      <c r="K58" s="97">
        <v>1</v>
      </c>
      <c r="L58" s="97">
        <v>1</v>
      </c>
      <c r="M58" s="97">
        <v>1</v>
      </c>
      <c r="N58" s="97">
        <v>1</v>
      </c>
      <c r="O58" s="97">
        <v>1</v>
      </c>
      <c r="P58" s="97">
        <v>1</v>
      </c>
      <c r="Q58" s="97">
        <v>1</v>
      </c>
      <c r="R58" s="97">
        <v>1</v>
      </c>
      <c r="S58" s="97">
        <v>1</v>
      </c>
      <c r="T58" s="126">
        <v>1</v>
      </c>
      <c r="U58" s="126">
        <v>1</v>
      </c>
      <c r="V58" s="97">
        <v>1</v>
      </c>
      <c r="W58" s="97">
        <v>1</v>
      </c>
      <c r="X58" s="97">
        <v>1</v>
      </c>
      <c r="Y58" s="97">
        <v>1</v>
      </c>
      <c r="Z58" s="97">
        <v>1</v>
      </c>
      <c r="AA58" s="97">
        <v>1</v>
      </c>
      <c r="AB58" s="97">
        <v>1</v>
      </c>
      <c r="AC58" s="97">
        <v>1</v>
      </c>
      <c r="AD58" s="97">
        <v>1</v>
      </c>
      <c r="AE58" s="97">
        <v>1</v>
      </c>
      <c r="AF58" s="97">
        <v>1</v>
      </c>
      <c r="AG58" s="127">
        <v>1</v>
      </c>
      <c r="AH58" s="97">
        <v>1</v>
      </c>
      <c r="AI58" s="97">
        <v>1</v>
      </c>
      <c r="AJ58" s="97">
        <v>1</v>
      </c>
      <c r="AK58" s="97">
        <v>1</v>
      </c>
      <c r="AL58" s="97">
        <v>1</v>
      </c>
      <c r="AM58" s="99"/>
      <c r="AN58" s="97"/>
      <c r="AO58" s="97"/>
      <c r="AP58" s="97"/>
      <c r="AQ58" s="97"/>
      <c r="AR58" s="100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101"/>
      <c r="BE58" s="77"/>
      <c r="BF58" s="102">
        <f t="shared" si="1"/>
        <v>23</v>
      </c>
      <c r="BH58" s="104">
        <f t="shared" si="2"/>
        <v>0</v>
      </c>
      <c r="BI58" s="105">
        <f t="shared" ref="BI58:BI65" si="20">SUMIF($K$8:$BD$8,"F",K58:BD58)</f>
        <v>5</v>
      </c>
      <c r="BJ58" s="148"/>
      <c r="BK58" s="107">
        <f t="shared" si="3"/>
        <v>0</v>
      </c>
      <c r="BL58" s="104">
        <f t="shared" si="0"/>
        <v>0</v>
      </c>
      <c r="BM58" s="104">
        <v>310790.25</v>
      </c>
      <c r="BN58" s="104">
        <f t="shared" si="4"/>
        <v>-310790.25</v>
      </c>
      <c r="BO58" s="1" t="s">
        <v>142</v>
      </c>
      <c r="BP58" s="1" t="s">
        <v>143</v>
      </c>
      <c r="BQ58" s="1">
        <v>10250</v>
      </c>
      <c r="BR58" s="1">
        <v>38</v>
      </c>
      <c r="BS58" s="7">
        <v>389500</v>
      </c>
      <c r="BT58" s="149"/>
      <c r="BU58" s="128">
        <f t="shared" si="19"/>
        <v>0</v>
      </c>
      <c r="BV58" s="128">
        <f t="shared" si="19"/>
        <v>0</v>
      </c>
      <c r="BW58" s="128">
        <f t="shared" si="19"/>
        <v>0</v>
      </c>
      <c r="BX58" s="128">
        <f t="shared" si="19"/>
        <v>0</v>
      </c>
      <c r="BY58" s="128">
        <f t="shared" si="19"/>
        <v>0</v>
      </c>
      <c r="BZ58" s="128">
        <f t="shared" si="19"/>
        <v>0</v>
      </c>
      <c r="CA58" s="128">
        <f t="shared" si="19"/>
        <v>0</v>
      </c>
      <c r="CB58" s="128">
        <f t="shared" si="19"/>
        <v>0</v>
      </c>
      <c r="CC58" s="128">
        <f t="shared" si="19"/>
        <v>0</v>
      </c>
      <c r="CD58" s="128">
        <f t="shared" si="19"/>
        <v>0</v>
      </c>
      <c r="CE58" s="128">
        <f t="shared" si="19"/>
        <v>0</v>
      </c>
      <c r="CF58" s="128">
        <f t="shared" si="19"/>
        <v>0</v>
      </c>
      <c r="CG58" s="128">
        <f t="shared" si="18"/>
        <v>0</v>
      </c>
      <c r="CH58" s="128">
        <f t="shared" si="18"/>
        <v>0</v>
      </c>
      <c r="CI58" s="128">
        <f t="shared" si="18"/>
        <v>0</v>
      </c>
      <c r="CJ58" s="128">
        <f t="shared" si="18"/>
        <v>0</v>
      </c>
      <c r="CK58" s="128">
        <f t="shared" si="17"/>
        <v>0</v>
      </c>
      <c r="CL58" s="128">
        <f t="shared" si="17"/>
        <v>0</v>
      </c>
      <c r="CM58" s="128">
        <f t="shared" si="17"/>
        <v>0</v>
      </c>
      <c r="CN58" s="128">
        <f t="shared" si="17"/>
        <v>0</v>
      </c>
      <c r="CO58" s="128">
        <f t="shared" si="17"/>
        <v>0</v>
      </c>
      <c r="CP58" s="128">
        <f t="shared" si="17"/>
        <v>0</v>
      </c>
      <c r="CQ58" s="128">
        <f t="shared" si="17"/>
        <v>0</v>
      </c>
      <c r="CR58" s="128">
        <f t="shared" si="17"/>
        <v>0</v>
      </c>
      <c r="CS58" s="128">
        <f t="shared" si="17"/>
        <v>0</v>
      </c>
      <c r="CT58" s="128">
        <f t="shared" si="17"/>
        <v>0</v>
      </c>
      <c r="CU58" s="128">
        <f t="shared" si="17"/>
        <v>0</v>
      </c>
      <c r="CV58" s="128">
        <f t="shared" si="17"/>
        <v>0</v>
      </c>
      <c r="CW58" s="128">
        <f t="shared" si="10"/>
        <v>0</v>
      </c>
      <c r="CX58" s="128">
        <f t="shared" si="10"/>
        <v>0</v>
      </c>
      <c r="CY58" s="128">
        <f t="shared" si="10"/>
        <v>0</v>
      </c>
      <c r="CZ58" s="128">
        <f t="shared" si="10"/>
        <v>0</v>
      </c>
      <c r="DA58" s="128">
        <f t="shared" si="7"/>
        <v>0</v>
      </c>
      <c r="DB58" s="128">
        <f t="shared" si="7"/>
        <v>0</v>
      </c>
      <c r="DC58" s="128"/>
    </row>
    <row r="59" spans="2:107">
      <c r="B59" s="143" t="s">
        <v>141</v>
      </c>
      <c r="C59" s="144" t="s">
        <v>144</v>
      </c>
      <c r="D59" s="145" t="s">
        <v>145</v>
      </c>
      <c r="E59" s="123" t="s">
        <v>29</v>
      </c>
      <c r="F59" s="123">
        <v>43862</v>
      </c>
      <c r="G59" s="146"/>
      <c r="H59" s="147" t="s">
        <v>5</v>
      </c>
      <c r="I59" s="77"/>
      <c r="J59" s="96"/>
      <c r="K59" s="97">
        <v>1</v>
      </c>
      <c r="L59" s="97">
        <v>1</v>
      </c>
      <c r="M59" s="97">
        <v>1</v>
      </c>
      <c r="N59" s="97">
        <v>1</v>
      </c>
      <c r="O59" s="97">
        <v>1</v>
      </c>
      <c r="P59" s="97">
        <v>1</v>
      </c>
      <c r="Q59" s="97">
        <v>1</v>
      </c>
      <c r="R59" s="97">
        <v>1</v>
      </c>
      <c r="S59" s="97">
        <v>1</v>
      </c>
      <c r="T59" s="126">
        <v>1</v>
      </c>
      <c r="U59" s="126">
        <v>1</v>
      </c>
      <c r="V59" s="97">
        <v>1</v>
      </c>
      <c r="W59" s="97">
        <v>1</v>
      </c>
      <c r="X59" s="97">
        <v>1</v>
      </c>
      <c r="Y59" s="97">
        <v>1</v>
      </c>
      <c r="Z59" s="97">
        <v>1</v>
      </c>
      <c r="AA59" s="97">
        <v>1</v>
      </c>
      <c r="AB59" s="97">
        <v>1</v>
      </c>
      <c r="AC59" s="97">
        <v>1</v>
      </c>
      <c r="AD59" s="97">
        <v>1</v>
      </c>
      <c r="AE59" s="97">
        <v>1</v>
      </c>
      <c r="AF59" s="97">
        <v>1</v>
      </c>
      <c r="AG59" s="127">
        <v>1</v>
      </c>
      <c r="AH59" s="97">
        <v>1</v>
      </c>
      <c r="AI59" s="97">
        <v>1</v>
      </c>
      <c r="AJ59" s="97">
        <v>1</v>
      </c>
      <c r="AK59" s="97">
        <v>1</v>
      </c>
      <c r="AL59" s="97">
        <v>1</v>
      </c>
      <c r="AM59" s="99">
        <v>1</v>
      </c>
      <c r="AN59" s="97">
        <v>1</v>
      </c>
      <c r="AO59" s="97">
        <v>1</v>
      </c>
      <c r="AP59" s="97">
        <v>1</v>
      </c>
      <c r="AQ59" s="97">
        <v>1</v>
      </c>
      <c r="AR59" s="100">
        <v>1</v>
      </c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101"/>
      <c r="BE59" s="77"/>
      <c r="BF59" s="102">
        <f t="shared" si="1"/>
        <v>23</v>
      </c>
      <c r="BH59" s="104">
        <f t="shared" si="2"/>
        <v>0</v>
      </c>
      <c r="BI59" s="105">
        <f t="shared" si="20"/>
        <v>11</v>
      </c>
      <c r="BJ59" s="148"/>
      <c r="BK59" s="107">
        <f t="shared" si="3"/>
        <v>0</v>
      </c>
      <c r="BL59" s="104">
        <f t="shared" si="0"/>
        <v>0</v>
      </c>
      <c r="BM59" s="104">
        <v>295910.5</v>
      </c>
      <c r="BN59" s="104">
        <f t="shared" si="4"/>
        <v>-295910.5</v>
      </c>
      <c r="BO59" s="1" t="s">
        <v>144</v>
      </c>
      <c r="BP59" s="1" t="s">
        <v>145</v>
      </c>
      <c r="BQ59" s="1">
        <v>7750</v>
      </c>
      <c r="BR59" s="1">
        <v>27</v>
      </c>
      <c r="BS59" s="7">
        <v>209250</v>
      </c>
      <c r="BT59" s="149"/>
      <c r="BU59" s="128">
        <f t="shared" si="19"/>
        <v>0</v>
      </c>
      <c r="BV59" s="128">
        <f t="shared" si="19"/>
        <v>0</v>
      </c>
      <c r="BW59" s="128">
        <f t="shared" si="19"/>
        <v>0</v>
      </c>
      <c r="BX59" s="128">
        <f t="shared" si="19"/>
        <v>0</v>
      </c>
      <c r="BY59" s="128">
        <f t="shared" si="19"/>
        <v>0</v>
      </c>
      <c r="BZ59" s="128">
        <f t="shared" si="19"/>
        <v>0</v>
      </c>
      <c r="CA59" s="128">
        <f t="shared" si="19"/>
        <v>0</v>
      </c>
      <c r="CB59" s="128">
        <f t="shared" si="19"/>
        <v>0</v>
      </c>
      <c r="CC59" s="128">
        <f t="shared" si="19"/>
        <v>0</v>
      </c>
      <c r="CD59" s="128">
        <f t="shared" si="19"/>
        <v>0</v>
      </c>
      <c r="CE59" s="128">
        <f t="shared" si="19"/>
        <v>0</v>
      </c>
      <c r="CF59" s="128">
        <f t="shared" si="19"/>
        <v>0</v>
      </c>
      <c r="CG59" s="128">
        <f t="shared" si="18"/>
        <v>0</v>
      </c>
      <c r="CH59" s="128">
        <f t="shared" si="18"/>
        <v>0</v>
      </c>
      <c r="CI59" s="128">
        <f t="shared" si="18"/>
        <v>0</v>
      </c>
      <c r="CJ59" s="128">
        <f t="shared" si="18"/>
        <v>0</v>
      </c>
      <c r="CK59" s="128">
        <f t="shared" si="17"/>
        <v>0</v>
      </c>
      <c r="CL59" s="128">
        <f t="shared" si="17"/>
        <v>0</v>
      </c>
      <c r="CM59" s="128">
        <f t="shared" si="17"/>
        <v>0</v>
      </c>
      <c r="CN59" s="128">
        <f t="shared" si="17"/>
        <v>0</v>
      </c>
      <c r="CO59" s="128">
        <f t="shared" si="17"/>
        <v>0</v>
      </c>
      <c r="CP59" s="128">
        <f t="shared" si="17"/>
        <v>0</v>
      </c>
      <c r="CQ59" s="128">
        <f t="shared" si="17"/>
        <v>0</v>
      </c>
      <c r="CR59" s="128">
        <f t="shared" si="17"/>
        <v>0</v>
      </c>
      <c r="CS59" s="128">
        <f t="shared" si="17"/>
        <v>0</v>
      </c>
      <c r="CT59" s="128">
        <f t="shared" si="17"/>
        <v>0</v>
      </c>
      <c r="CU59" s="128">
        <f t="shared" si="17"/>
        <v>0</v>
      </c>
      <c r="CV59" s="128">
        <f t="shared" si="17"/>
        <v>0</v>
      </c>
      <c r="CW59" s="128">
        <f t="shared" si="10"/>
        <v>0</v>
      </c>
      <c r="CX59" s="128">
        <f t="shared" si="10"/>
        <v>0</v>
      </c>
      <c r="CY59" s="128">
        <f t="shared" si="10"/>
        <v>0</v>
      </c>
      <c r="CZ59" s="128">
        <f t="shared" si="10"/>
        <v>0</v>
      </c>
      <c r="DA59" s="128">
        <f t="shared" si="7"/>
        <v>0</v>
      </c>
      <c r="DB59" s="128">
        <f t="shared" si="7"/>
        <v>0</v>
      </c>
      <c r="DC59" s="128"/>
    </row>
    <row r="60" spans="2:107">
      <c r="B60" s="143" t="s">
        <v>141</v>
      </c>
      <c r="C60" s="144" t="s">
        <v>146</v>
      </c>
      <c r="D60" s="145" t="s">
        <v>147</v>
      </c>
      <c r="E60" s="123" t="s">
        <v>29</v>
      </c>
      <c r="F60" s="123">
        <v>43678</v>
      </c>
      <c r="G60" s="146" t="s">
        <v>148</v>
      </c>
      <c r="H60" s="147" t="s">
        <v>5</v>
      </c>
      <c r="I60" s="77"/>
      <c r="J60" s="96"/>
      <c r="K60" s="97">
        <v>0</v>
      </c>
      <c r="L60" s="97"/>
      <c r="M60" s="97">
        <v>0.25</v>
      </c>
      <c r="N60" s="97">
        <v>1</v>
      </c>
      <c r="O60" s="97">
        <v>1</v>
      </c>
      <c r="P60" s="97">
        <v>1</v>
      </c>
      <c r="Q60" s="97">
        <v>1</v>
      </c>
      <c r="R60" s="97">
        <v>1</v>
      </c>
      <c r="S60" s="97">
        <v>1</v>
      </c>
      <c r="T60" s="126">
        <v>1</v>
      </c>
      <c r="U60" s="126">
        <v>1</v>
      </c>
      <c r="V60" s="97">
        <v>1</v>
      </c>
      <c r="W60" s="97">
        <v>1</v>
      </c>
      <c r="X60" s="97">
        <v>1</v>
      </c>
      <c r="Y60" s="97">
        <v>1</v>
      </c>
      <c r="Z60" s="97">
        <v>1</v>
      </c>
      <c r="AA60" s="97">
        <v>1</v>
      </c>
      <c r="AB60" s="97">
        <v>1</v>
      </c>
      <c r="AC60" s="97">
        <v>1</v>
      </c>
      <c r="AD60" s="97">
        <v>1</v>
      </c>
      <c r="AE60" s="97">
        <v>1</v>
      </c>
      <c r="AF60" s="97">
        <v>1</v>
      </c>
      <c r="AG60" s="127">
        <v>1</v>
      </c>
      <c r="AH60" s="97">
        <v>1</v>
      </c>
      <c r="AI60" s="97">
        <v>1</v>
      </c>
      <c r="AJ60" s="97">
        <v>1</v>
      </c>
      <c r="AK60" s="97">
        <v>1</v>
      </c>
      <c r="AL60" s="97">
        <v>1</v>
      </c>
      <c r="AM60" s="99">
        <v>1</v>
      </c>
      <c r="AN60" s="97"/>
      <c r="AO60" s="97"/>
      <c r="AP60" s="97"/>
      <c r="AQ60" s="97"/>
      <c r="AR60" s="100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101"/>
      <c r="BE60" s="77"/>
      <c r="BF60" s="102">
        <f t="shared" si="1"/>
        <v>20.25</v>
      </c>
      <c r="BH60" s="104">
        <f t="shared" si="2"/>
        <v>0</v>
      </c>
      <c r="BI60" s="105">
        <f t="shared" si="20"/>
        <v>6</v>
      </c>
      <c r="BJ60" s="148"/>
      <c r="BK60" s="107">
        <f t="shared" si="3"/>
        <v>0</v>
      </c>
      <c r="BL60" s="104">
        <f t="shared" si="0"/>
        <v>0</v>
      </c>
      <c r="BM60" s="104">
        <v>170134.5</v>
      </c>
      <c r="BN60" s="104">
        <f t="shared" si="4"/>
        <v>-170134.5</v>
      </c>
      <c r="BO60" s="1" t="s">
        <v>149</v>
      </c>
      <c r="BP60" s="1" t="s">
        <v>150</v>
      </c>
      <c r="BQ60" s="1">
        <v>5500</v>
      </c>
      <c r="BR60" s="1">
        <v>25</v>
      </c>
      <c r="BS60" s="7">
        <v>137500</v>
      </c>
      <c r="BT60" s="149"/>
      <c r="BU60" s="128">
        <f t="shared" si="19"/>
        <v>0</v>
      </c>
      <c r="BV60" s="128">
        <f t="shared" si="19"/>
        <v>0</v>
      </c>
      <c r="BW60" s="128">
        <f t="shared" si="19"/>
        <v>0</v>
      </c>
      <c r="BX60" s="128">
        <f t="shared" si="19"/>
        <v>0</v>
      </c>
      <c r="BY60" s="128">
        <f t="shared" si="19"/>
        <v>0</v>
      </c>
      <c r="BZ60" s="128">
        <f t="shared" si="19"/>
        <v>0</v>
      </c>
      <c r="CA60" s="128">
        <f t="shared" si="19"/>
        <v>0</v>
      </c>
      <c r="CB60" s="128">
        <f t="shared" si="19"/>
        <v>0</v>
      </c>
      <c r="CC60" s="128">
        <f t="shared" si="19"/>
        <v>0</v>
      </c>
      <c r="CD60" s="128">
        <f t="shared" si="19"/>
        <v>0</v>
      </c>
      <c r="CE60" s="128">
        <f t="shared" si="19"/>
        <v>0</v>
      </c>
      <c r="CF60" s="128">
        <f t="shared" si="19"/>
        <v>0</v>
      </c>
      <c r="CG60" s="128">
        <f t="shared" si="18"/>
        <v>0</v>
      </c>
      <c r="CH60" s="128">
        <f t="shared" si="18"/>
        <v>0</v>
      </c>
      <c r="CI60" s="128">
        <f t="shared" si="18"/>
        <v>0</v>
      </c>
      <c r="CJ60" s="128">
        <f t="shared" si="18"/>
        <v>0</v>
      </c>
      <c r="CK60" s="128">
        <f t="shared" si="17"/>
        <v>0</v>
      </c>
      <c r="CL60" s="128">
        <f t="shared" si="17"/>
        <v>0</v>
      </c>
      <c r="CM60" s="128">
        <f t="shared" si="17"/>
        <v>0</v>
      </c>
      <c r="CN60" s="128">
        <f t="shared" si="17"/>
        <v>0</v>
      </c>
      <c r="CO60" s="128">
        <f t="shared" si="17"/>
        <v>0</v>
      </c>
      <c r="CP60" s="128">
        <f t="shared" si="17"/>
        <v>0</v>
      </c>
      <c r="CQ60" s="128">
        <f t="shared" si="17"/>
        <v>0</v>
      </c>
      <c r="CR60" s="128">
        <f t="shared" si="17"/>
        <v>0</v>
      </c>
      <c r="CS60" s="128">
        <f t="shared" si="17"/>
        <v>0</v>
      </c>
      <c r="CT60" s="128">
        <f t="shared" si="17"/>
        <v>0</v>
      </c>
      <c r="CU60" s="128">
        <f t="shared" si="17"/>
        <v>0</v>
      </c>
      <c r="CV60" s="128">
        <f t="shared" si="17"/>
        <v>0</v>
      </c>
      <c r="CW60" s="128">
        <f t="shared" si="10"/>
        <v>0</v>
      </c>
      <c r="CX60" s="128">
        <f t="shared" si="10"/>
        <v>0</v>
      </c>
      <c r="CY60" s="128">
        <f t="shared" si="10"/>
        <v>0</v>
      </c>
      <c r="CZ60" s="128">
        <f t="shared" si="10"/>
        <v>0</v>
      </c>
      <c r="DA60" s="128">
        <f t="shared" si="7"/>
        <v>0</v>
      </c>
      <c r="DB60" s="128">
        <f t="shared" si="7"/>
        <v>0</v>
      </c>
      <c r="DC60" s="128"/>
    </row>
    <row r="61" spans="2:107">
      <c r="B61" s="143" t="s">
        <v>141</v>
      </c>
      <c r="C61" s="144" t="s">
        <v>151</v>
      </c>
      <c r="D61" s="145" t="s">
        <v>152</v>
      </c>
      <c r="E61" s="123" t="s">
        <v>29</v>
      </c>
      <c r="F61" s="123">
        <v>43739</v>
      </c>
      <c r="G61" s="146"/>
      <c r="H61" s="147" t="s">
        <v>153</v>
      </c>
      <c r="I61" s="77"/>
      <c r="J61" s="96"/>
      <c r="K61" s="97">
        <v>0</v>
      </c>
      <c r="L61" s="97"/>
      <c r="M61" s="97"/>
      <c r="N61" s="97"/>
      <c r="O61" s="97">
        <v>1</v>
      </c>
      <c r="P61" s="97">
        <v>1</v>
      </c>
      <c r="Q61" s="97">
        <v>1</v>
      </c>
      <c r="R61" s="97"/>
      <c r="S61" s="97">
        <v>1</v>
      </c>
      <c r="T61" s="97">
        <v>1</v>
      </c>
      <c r="U61" s="97">
        <v>1</v>
      </c>
      <c r="V61" s="97">
        <v>1</v>
      </c>
      <c r="W61" s="97">
        <v>1</v>
      </c>
      <c r="X61" s="97">
        <v>1</v>
      </c>
      <c r="Y61" s="97">
        <v>1</v>
      </c>
      <c r="Z61" s="97">
        <v>1</v>
      </c>
      <c r="AA61" s="97">
        <v>1</v>
      </c>
      <c r="AB61" s="97">
        <v>1</v>
      </c>
      <c r="AC61" s="126">
        <v>1</v>
      </c>
      <c r="AD61" s="97">
        <v>1</v>
      </c>
      <c r="AE61" s="97">
        <v>1</v>
      </c>
      <c r="AF61" s="97">
        <v>1</v>
      </c>
      <c r="AG61" s="150">
        <v>1</v>
      </c>
      <c r="AH61" s="97">
        <v>1</v>
      </c>
      <c r="AI61" s="97">
        <v>1</v>
      </c>
      <c r="AJ61" s="97">
        <v>1</v>
      </c>
      <c r="AK61" s="97">
        <v>1</v>
      </c>
      <c r="AL61" s="97">
        <v>1</v>
      </c>
      <c r="AM61" s="99">
        <v>1</v>
      </c>
      <c r="AN61" s="97">
        <v>1</v>
      </c>
      <c r="AO61" s="97"/>
      <c r="AP61" s="97"/>
      <c r="AQ61" s="97"/>
      <c r="AR61" s="100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101"/>
      <c r="BE61" s="77"/>
      <c r="BF61" s="102">
        <f t="shared" si="1"/>
        <v>18</v>
      </c>
      <c r="BH61" s="104">
        <f t="shared" si="2"/>
        <v>0</v>
      </c>
      <c r="BI61" s="105">
        <f t="shared" si="20"/>
        <v>7</v>
      </c>
      <c r="BJ61" s="148"/>
      <c r="BK61" s="107">
        <f t="shared" si="3"/>
        <v>0</v>
      </c>
      <c r="BL61" s="104">
        <f t="shared" si="0"/>
        <v>0</v>
      </c>
      <c r="BM61" s="104">
        <v>182487.5</v>
      </c>
      <c r="BN61" s="104">
        <f t="shared" si="4"/>
        <v>-182487.5</v>
      </c>
      <c r="BO61" s="1" t="s">
        <v>154</v>
      </c>
      <c r="BP61" s="1" t="s">
        <v>155</v>
      </c>
      <c r="BQ61" s="1">
        <v>5438.333333333333</v>
      </c>
      <c r="BR61" s="1">
        <v>29</v>
      </c>
      <c r="BS61" s="7">
        <v>157711.66666666666</v>
      </c>
      <c r="BT61" s="149"/>
      <c r="BU61" s="128">
        <f t="shared" si="19"/>
        <v>0</v>
      </c>
      <c r="BV61" s="128">
        <f t="shared" si="19"/>
        <v>0</v>
      </c>
      <c r="BW61" s="128">
        <f t="shared" si="19"/>
        <v>0</v>
      </c>
      <c r="BX61" s="128">
        <f t="shared" si="19"/>
        <v>0</v>
      </c>
      <c r="BY61" s="128">
        <f t="shared" si="19"/>
        <v>0</v>
      </c>
      <c r="BZ61" s="128">
        <f t="shared" si="19"/>
        <v>0</v>
      </c>
      <c r="CA61" s="128">
        <f t="shared" si="19"/>
        <v>0</v>
      </c>
      <c r="CB61" s="128">
        <f t="shared" si="19"/>
        <v>0</v>
      </c>
      <c r="CC61" s="128">
        <f t="shared" si="19"/>
        <v>0</v>
      </c>
      <c r="CD61" s="128">
        <f t="shared" si="19"/>
        <v>0</v>
      </c>
      <c r="CE61" s="128">
        <f t="shared" si="19"/>
        <v>0</v>
      </c>
      <c r="CF61" s="128">
        <f t="shared" si="19"/>
        <v>0</v>
      </c>
      <c r="CG61" s="128">
        <f t="shared" si="18"/>
        <v>0</v>
      </c>
      <c r="CH61" s="128">
        <f t="shared" si="18"/>
        <v>0</v>
      </c>
      <c r="CI61" s="128">
        <f t="shared" si="18"/>
        <v>0</v>
      </c>
      <c r="CJ61" s="128">
        <f t="shared" si="18"/>
        <v>0</v>
      </c>
      <c r="CK61" s="128">
        <f t="shared" si="17"/>
        <v>0</v>
      </c>
      <c r="CL61" s="128">
        <f t="shared" si="17"/>
        <v>0</v>
      </c>
      <c r="CM61" s="128">
        <f t="shared" si="17"/>
        <v>0</v>
      </c>
      <c r="CN61" s="128">
        <f t="shared" si="17"/>
        <v>0</v>
      </c>
      <c r="CO61" s="128">
        <f t="shared" si="17"/>
        <v>0</v>
      </c>
      <c r="CP61" s="128">
        <f t="shared" si="17"/>
        <v>0</v>
      </c>
      <c r="CQ61" s="128">
        <f t="shared" si="17"/>
        <v>0</v>
      </c>
      <c r="CR61" s="128">
        <f t="shared" si="17"/>
        <v>0</v>
      </c>
      <c r="CS61" s="128">
        <f t="shared" si="17"/>
        <v>0</v>
      </c>
      <c r="CT61" s="128">
        <f t="shared" si="17"/>
        <v>0</v>
      </c>
      <c r="CU61" s="128">
        <f t="shared" si="17"/>
        <v>0</v>
      </c>
      <c r="CV61" s="128">
        <f t="shared" si="17"/>
        <v>0</v>
      </c>
      <c r="CW61" s="128">
        <f t="shared" si="10"/>
        <v>0</v>
      </c>
      <c r="CX61" s="128">
        <f t="shared" si="10"/>
        <v>0</v>
      </c>
      <c r="CY61" s="128">
        <f t="shared" si="10"/>
        <v>0</v>
      </c>
      <c r="CZ61" s="128">
        <f t="shared" si="10"/>
        <v>0</v>
      </c>
      <c r="DA61" s="128">
        <f t="shared" si="7"/>
        <v>0</v>
      </c>
      <c r="DB61" s="128">
        <f t="shared" si="7"/>
        <v>0</v>
      </c>
      <c r="DC61" s="128"/>
    </row>
    <row r="62" spans="2:107">
      <c r="B62" s="143" t="s">
        <v>141</v>
      </c>
      <c r="C62" s="144" t="s">
        <v>156</v>
      </c>
      <c r="D62" s="145" t="s">
        <v>157</v>
      </c>
      <c r="E62" s="123" t="s">
        <v>29</v>
      </c>
      <c r="F62" s="123">
        <v>44105</v>
      </c>
      <c r="G62" s="146" t="s">
        <v>158</v>
      </c>
      <c r="H62" s="147" t="s">
        <v>5</v>
      </c>
      <c r="I62" s="77"/>
      <c r="J62" s="96"/>
      <c r="K62" s="97">
        <v>1</v>
      </c>
      <c r="L62" s="97">
        <v>1</v>
      </c>
      <c r="M62" s="97">
        <v>1</v>
      </c>
      <c r="N62" s="97">
        <v>1</v>
      </c>
      <c r="O62" s="97">
        <v>1</v>
      </c>
      <c r="P62" s="97">
        <v>1</v>
      </c>
      <c r="Q62" s="97">
        <v>1</v>
      </c>
      <c r="R62" s="97">
        <v>1</v>
      </c>
      <c r="S62" s="97">
        <v>1</v>
      </c>
      <c r="T62" s="126">
        <v>1</v>
      </c>
      <c r="U62" s="126">
        <v>1</v>
      </c>
      <c r="V62" s="97">
        <v>1</v>
      </c>
      <c r="W62" s="97">
        <v>1</v>
      </c>
      <c r="X62" s="97">
        <v>1</v>
      </c>
      <c r="Y62" s="97">
        <v>1</v>
      </c>
      <c r="Z62" s="97">
        <v>1</v>
      </c>
      <c r="AA62" s="97">
        <v>1</v>
      </c>
      <c r="AB62" s="97">
        <v>1</v>
      </c>
      <c r="AC62" s="97">
        <v>1</v>
      </c>
      <c r="AD62" s="97">
        <v>1</v>
      </c>
      <c r="AE62" s="97">
        <v>1</v>
      </c>
      <c r="AF62" s="97">
        <v>1</v>
      </c>
      <c r="AG62" s="127">
        <v>1</v>
      </c>
      <c r="AH62" s="97">
        <v>1</v>
      </c>
      <c r="AI62" s="97">
        <v>1</v>
      </c>
      <c r="AJ62" s="97">
        <v>1</v>
      </c>
      <c r="AK62" s="97">
        <v>1</v>
      </c>
      <c r="AL62" s="97">
        <v>1</v>
      </c>
      <c r="AM62" s="99">
        <v>1</v>
      </c>
      <c r="AN62" s="97">
        <v>1</v>
      </c>
      <c r="AO62" s="97">
        <v>1</v>
      </c>
      <c r="AP62" s="97">
        <v>1</v>
      </c>
      <c r="AQ62" s="97">
        <v>1</v>
      </c>
      <c r="AR62" s="100">
        <v>1</v>
      </c>
      <c r="AS62" s="97">
        <v>1</v>
      </c>
      <c r="AT62" s="97">
        <v>1</v>
      </c>
      <c r="AU62" s="97">
        <v>1</v>
      </c>
      <c r="AV62" s="97">
        <v>1</v>
      </c>
      <c r="AW62" s="97">
        <v>1</v>
      </c>
      <c r="AX62" s="97">
        <v>1</v>
      </c>
      <c r="AY62" s="97">
        <v>1</v>
      </c>
      <c r="AZ62" s="97">
        <v>1</v>
      </c>
      <c r="BA62" s="97"/>
      <c r="BB62" s="97"/>
      <c r="BC62" s="97"/>
      <c r="BD62" s="101"/>
      <c r="BE62" s="77"/>
      <c r="BF62" s="102">
        <f t="shared" si="1"/>
        <v>23</v>
      </c>
      <c r="BH62" s="104">
        <f t="shared" si="2"/>
        <v>0</v>
      </c>
      <c r="BI62" s="105">
        <f t="shared" si="20"/>
        <v>19</v>
      </c>
      <c r="BJ62" s="148"/>
      <c r="BK62" s="107">
        <f t="shared" si="3"/>
        <v>0</v>
      </c>
      <c r="BL62" s="104">
        <f t="shared" si="0"/>
        <v>0</v>
      </c>
      <c r="BM62" s="104">
        <v>400911</v>
      </c>
      <c r="BN62" s="104">
        <f t="shared" si="4"/>
        <v>-400911</v>
      </c>
      <c r="BO62" s="1" t="s">
        <v>159</v>
      </c>
      <c r="BP62" s="1" t="s">
        <v>160</v>
      </c>
      <c r="BQ62" s="1">
        <v>8500</v>
      </c>
      <c r="BR62" s="1">
        <v>45</v>
      </c>
      <c r="BS62" s="7">
        <v>382500</v>
      </c>
      <c r="BT62" s="149"/>
      <c r="BU62" s="128">
        <f t="shared" si="19"/>
        <v>0</v>
      </c>
      <c r="BV62" s="128">
        <f t="shared" si="19"/>
        <v>0</v>
      </c>
      <c r="BW62" s="128">
        <f t="shared" si="19"/>
        <v>0</v>
      </c>
      <c r="BX62" s="128">
        <f t="shared" si="19"/>
        <v>0</v>
      </c>
      <c r="BY62" s="128">
        <f t="shared" si="19"/>
        <v>0</v>
      </c>
      <c r="BZ62" s="128">
        <f t="shared" si="19"/>
        <v>0</v>
      </c>
      <c r="CA62" s="128">
        <f t="shared" si="19"/>
        <v>0</v>
      </c>
      <c r="CB62" s="128">
        <f t="shared" si="19"/>
        <v>0</v>
      </c>
      <c r="CC62" s="128">
        <f t="shared" si="19"/>
        <v>0</v>
      </c>
      <c r="CD62" s="128">
        <f t="shared" si="19"/>
        <v>0</v>
      </c>
      <c r="CE62" s="128">
        <f t="shared" si="19"/>
        <v>0</v>
      </c>
      <c r="CF62" s="128">
        <f t="shared" si="19"/>
        <v>0</v>
      </c>
      <c r="CG62" s="128">
        <f t="shared" si="18"/>
        <v>0</v>
      </c>
      <c r="CH62" s="128">
        <f t="shared" si="18"/>
        <v>0</v>
      </c>
      <c r="CI62" s="128">
        <f t="shared" si="18"/>
        <v>0</v>
      </c>
      <c r="CJ62" s="128">
        <f t="shared" si="18"/>
        <v>0</v>
      </c>
      <c r="CK62" s="128">
        <f t="shared" si="17"/>
        <v>0</v>
      </c>
      <c r="CL62" s="128">
        <f t="shared" si="17"/>
        <v>0</v>
      </c>
      <c r="CM62" s="128">
        <f t="shared" si="17"/>
        <v>0</v>
      </c>
      <c r="CN62" s="128">
        <f t="shared" si="17"/>
        <v>0</v>
      </c>
      <c r="CO62" s="128">
        <f t="shared" si="17"/>
        <v>0</v>
      </c>
      <c r="CP62" s="128">
        <f t="shared" si="17"/>
        <v>0</v>
      </c>
      <c r="CQ62" s="128">
        <f t="shared" si="17"/>
        <v>0</v>
      </c>
      <c r="CR62" s="128">
        <f t="shared" si="17"/>
        <v>0</v>
      </c>
      <c r="CS62" s="128">
        <f t="shared" si="17"/>
        <v>0</v>
      </c>
      <c r="CT62" s="128">
        <f t="shared" si="17"/>
        <v>0</v>
      </c>
      <c r="CU62" s="128">
        <f t="shared" si="17"/>
        <v>0</v>
      </c>
      <c r="CV62" s="128">
        <f t="shared" si="17"/>
        <v>0</v>
      </c>
      <c r="CW62" s="128">
        <f t="shared" si="10"/>
        <v>0</v>
      </c>
      <c r="CX62" s="128">
        <f t="shared" si="10"/>
        <v>0</v>
      </c>
      <c r="CY62" s="128">
        <f t="shared" si="10"/>
        <v>0</v>
      </c>
      <c r="CZ62" s="128">
        <f t="shared" si="10"/>
        <v>0</v>
      </c>
      <c r="DA62" s="128">
        <f t="shared" si="7"/>
        <v>0</v>
      </c>
      <c r="DB62" s="128">
        <f t="shared" si="7"/>
        <v>0</v>
      </c>
      <c r="DC62" s="128"/>
    </row>
    <row r="63" spans="2:107">
      <c r="B63" s="143" t="s">
        <v>141</v>
      </c>
      <c r="C63" s="144" t="s">
        <v>161</v>
      </c>
      <c r="D63" s="145" t="s">
        <v>162</v>
      </c>
      <c r="E63" s="123" t="s">
        <v>29</v>
      </c>
      <c r="F63" s="123">
        <v>43617</v>
      </c>
      <c r="G63" s="146" t="s">
        <v>163</v>
      </c>
      <c r="H63" s="147" t="s">
        <v>153</v>
      </c>
      <c r="I63" s="77"/>
      <c r="J63" s="96"/>
      <c r="K63" s="97">
        <v>1</v>
      </c>
      <c r="L63" s="97">
        <v>1</v>
      </c>
      <c r="M63" s="97">
        <v>0.64</v>
      </c>
      <c r="N63" s="97">
        <v>1</v>
      </c>
      <c r="O63" s="97">
        <v>1.29</v>
      </c>
      <c r="P63" s="97">
        <v>1</v>
      </c>
      <c r="Q63" s="97"/>
      <c r="R63" s="97">
        <v>1</v>
      </c>
      <c r="S63" s="97">
        <v>1</v>
      </c>
      <c r="T63" s="97">
        <v>1</v>
      </c>
      <c r="U63" s="97">
        <v>1</v>
      </c>
      <c r="V63" s="97">
        <v>1</v>
      </c>
      <c r="W63" s="97">
        <v>1</v>
      </c>
      <c r="X63" s="97">
        <v>1</v>
      </c>
      <c r="Y63" s="97">
        <v>1</v>
      </c>
      <c r="Z63" s="97">
        <v>1</v>
      </c>
      <c r="AA63" s="97">
        <v>1</v>
      </c>
      <c r="AB63" s="97">
        <v>1</v>
      </c>
      <c r="AC63" s="97">
        <v>1</v>
      </c>
      <c r="AD63" s="97">
        <v>1</v>
      </c>
      <c r="AE63" s="97">
        <v>1</v>
      </c>
      <c r="AF63" s="97">
        <v>1</v>
      </c>
      <c r="AG63" s="150">
        <v>1</v>
      </c>
      <c r="AH63" s="97">
        <v>1</v>
      </c>
      <c r="AI63" s="97">
        <v>1</v>
      </c>
      <c r="AJ63" s="97">
        <v>1</v>
      </c>
      <c r="AK63" s="97"/>
      <c r="AL63" s="97"/>
      <c r="AM63" s="99"/>
      <c r="AN63" s="97"/>
      <c r="AO63" s="97"/>
      <c r="AP63" s="97"/>
      <c r="AQ63" s="97"/>
      <c r="AR63" s="100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101"/>
      <c r="BE63" s="77"/>
      <c r="BF63" s="102">
        <f t="shared" si="1"/>
        <v>21.93</v>
      </c>
      <c r="BH63" s="104">
        <f t="shared" si="2"/>
        <v>0</v>
      </c>
      <c r="BI63" s="105">
        <f t="shared" si="20"/>
        <v>3</v>
      </c>
      <c r="BJ63" s="148"/>
      <c r="BK63" s="107">
        <f t="shared" si="3"/>
        <v>0</v>
      </c>
      <c r="BL63" s="104">
        <f t="shared" si="0"/>
        <v>0</v>
      </c>
      <c r="BM63" s="104">
        <v>153980.14499999999</v>
      </c>
      <c r="BN63" s="104">
        <f t="shared" si="4"/>
        <v>-153980.14499999999</v>
      </c>
      <c r="BO63" s="1" t="s">
        <v>161</v>
      </c>
      <c r="BP63" s="1" t="s">
        <v>57</v>
      </c>
      <c r="BQ63" s="1">
        <v>5438.333333333333</v>
      </c>
      <c r="BR63" s="1">
        <v>36</v>
      </c>
      <c r="BS63" s="7">
        <v>195780</v>
      </c>
      <c r="BT63" s="149"/>
      <c r="BU63" s="128">
        <f t="shared" si="19"/>
        <v>0</v>
      </c>
      <c r="BV63" s="128">
        <f t="shared" si="19"/>
        <v>0</v>
      </c>
      <c r="BW63" s="128">
        <f t="shared" si="19"/>
        <v>0</v>
      </c>
      <c r="BX63" s="128">
        <f t="shared" si="19"/>
        <v>0</v>
      </c>
      <c r="BY63" s="128">
        <f t="shared" si="19"/>
        <v>0</v>
      </c>
      <c r="BZ63" s="128">
        <f t="shared" si="19"/>
        <v>0</v>
      </c>
      <c r="CA63" s="128">
        <f t="shared" si="19"/>
        <v>0</v>
      </c>
      <c r="CB63" s="128">
        <f t="shared" si="19"/>
        <v>0</v>
      </c>
      <c r="CC63" s="128">
        <f t="shared" si="19"/>
        <v>0</v>
      </c>
      <c r="CD63" s="128">
        <f t="shared" si="19"/>
        <v>0</v>
      </c>
      <c r="CE63" s="128">
        <f t="shared" si="19"/>
        <v>0</v>
      </c>
      <c r="CF63" s="128">
        <f t="shared" si="19"/>
        <v>0</v>
      </c>
      <c r="CG63" s="128">
        <f t="shared" si="18"/>
        <v>0</v>
      </c>
      <c r="CH63" s="128">
        <f t="shared" si="18"/>
        <v>0</v>
      </c>
      <c r="CI63" s="128">
        <f t="shared" si="18"/>
        <v>0</v>
      </c>
      <c r="CJ63" s="128">
        <f t="shared" si="18"/>
        <v>0</v>
      </c>
      <c r="CK63" s="128">
        <f t="shared" si="17"/>
        <v>0</v>
      </c>
      <c r="CL63" s="128">
        <f t="shared" si="17"/>
        <v>0</v>
      </c>
      <c r="CM63" s="128">
        <f t="shared" si="17"/>
        <v>0</v>
      </c>
      <c r="CN63" s="128">
        <f t="shared" si="17"/>
        <v>0</v>
      </c>
      <c r="CO63" s="128">
        <f t="shared" si="17"/>
        <v>0</v>
      </c>
      <c r="CP63" s="128">
        <f t="shared" si="17"/>
        <v>0</v>
      </c>
      <c r="CQ63" s="128">
        <f t="shared" si="17"/>
        <v>0</v>
      </c>
      <c r="CR63" s="128">
        <f t="shared" si="17"/>
        <v>0</v>
      </c>
      <c r="CS63" s="128">
        <f t="shared" si="17"/>
        <v>0</v>
      </c>
      <c r="CT63" s="128">
        <f t="shared" si="17"/>
        <v>0</v>
      </c>
      <c r="CU63" s="128">
        <f t="shared" si="17"/>
        <v>0</v>
      </c>
      <c r="CV63" s="128">
        <f t="shared" si="17"/>
        <v>0</v>
      </c>
      <c r="CW63" s="128">
        <f t="shared" si="10"/>
        <v>0</v>
      </c>
      <c r="CX63" s="128">
        <f t="shared" si="10"/>
        <v>0</v>
      </c>
      <c r="CY63" s="128">
        <f t="shared" si="10"/>
        <v>0</v>
      </c>
      <c r="CZ63" s="128">
        <f t="shared" si="10"/>
        <v>0</v>
      </c>
      <c r="DA63" s="128">
        <f t="shared" si="7"/>
        <v>0</v>
      </c>
      <c r="DB63" s="128">
        <f t="shared" si="7"/>
        <v>0</v>
      </c>
      <c r="DC63" s="128"/>
    </row>
    <row r="64" spans="2:107">
      <c r="B64" s="143" t="s">
        <v>141</v>
      </c>
      <c r="C64" s="144" t="s">
        <v>164</v>
      </c>
      <c r="D64" s="145" t="s">
        <v>165</v>
      </c>
      <c r="E64" s="123">
        <v>43101</v>
      </c>
      <c r="F64" s="123">
        <v>43709</v>
      </c>
      <c r="G64" s="146"/>
      <c r="H64" s="147" t="s">
        <v>52</v>
      </c>
      <c r="I64" s="77"/>
      <c r="J64" s="96"/>
      <c r="K64" s="97">
        <v>0</v>
      </c>
      <c r="L64" s="97"/>
      <c r="M64" s="97">
        <v>0</v>
      </c>
      <c r="N64" s="97">
        <v>0</v>
      </c>
      <c r="O64" s="97">
        <v>0</v>
      </c>
      <c r="P64" s="97"/>
      <c r="Q64" s="97"/>
      <c r="R64" s="97"/>
      <c r="S64" s="97">
        <v>1</v>
      </c>
      <c r="T64" s="97">
        <v>1</v>
      </c>
      <c r="U64" s="97">
        <v>1</v>
      </c>
      <c r="V64" s="97">
        <v>1</v>
      </c>
      <c r="W64" s="97">
        <v>1</v>
      </c>
      <c r="X64" s="97">
        <v>1</v>
      </c>
      <c r="Y64" s="97">
        <v>1</v>
      </c>
      <c r="Z64" s="97">
        <v>1</v>
      </c>
      <c r="AA64" s="97">
        <v>1</v>
      </c>
      <c r="AB64" s="97">
        <v>1</v>
      </c>
      <c r="AC64" s="97">
        <v>1</v>
      </c>
      <c r="AD64" s="97">
        <v>1</v>
      </c>
      <c r="AE64" s="97">
        <v>1</v>
      </c>
      <c r="AF64" s="97">
        <v>1</v>
      </c>
      <c r="AG64" s="150">
        <v>1</v>
      </c>
      <c r="AH64" s="97">
        <v>1</v>
      </c>
      <c r="AI64" s="97">
        <v>1</v>
      </c>
      <c r="AJ64" s="97">
        <v>1</v>
      </c>
      <c r="AK64" s="97">
        <v>1</v>
      </c>
      <c r="AL64" s="97">
        <v>1</v>
      </c>
      <c r="AM64" s="99">
        <v>1</v>
      </c>
      <c r="AN64" s="97"/>
      <c r="AO64" s="97"/>
      <c r="AP64" s="97"/>
      <c r="AQ64" s="97"/>
      <c r="AR64" s="100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101"/>
      <c r="BE64" s="77"/>
      <c r="BF64" s="102">
        <f t="shared" si="1"/>
        <v>15</v>
      </c>
      <c r="BH64" s="104">
        <f t="shared" si="2"/>
        <v>0</v>
      </c>
      <c r="BI64" s="105">
        <f t="shared" si="20"/>
        <v>6</v>
      </c>
      <c r="BJ64" s="148"/>
      <c r="BK64" s="107">
        <f t="shared" si="3"/>
        <v>0</v>
      </c>
      <c r="BL64" s="104">
        <f t="shared" si="0"/>
        <v>0</v>
      </c>
      <c r="BM64" s="104">
        <v>235830</v>
      </c>
      <c r="BN64" s="104">
        <f t="shared" si="4"/>
        <v>-235830</v>
      </c>
      <c r="BO64" s="1" t="s">
        <v>164</v>
      </c>
      <c r="BP64" s="1" t="s">
        <v>166</v>
      </c>
      <c r="BQ64" s="1">
        <v>5438.333333333333</v>
      </c>
      <c r="BR64" s="1">
        <v>31</v>
      </c>
      <c r="BS64" s="7">
        <v>168588.33333333331</v>
      </c>
      <c r="BT64" s="149"/>
      <c r="BU64" s="128">
        <f t="shared" si="19"/>
        <v>0</v>
      </c>
      <c r="BV64" s="128">
        <f t="shared" si="19"/>
        <v>0</v>
      </c>
      <c r="BW64" s="128">
        <f t="shared" si="19"/>
        <v>0</v>
      </c>
      <c r="BX64" s="128">
        <f t="shared" si="19"/>
        <v>0</v>
      </c>
      <c r="BY64" s="128">
        <f t="shared" si="19"/>
        <v>0</v>
      </c>
      <c r="BZ64" s="128">
        <f t="shared" si="19"/>
        <v>0</v>
      </c>
      <c r="CA64" s="128">
        <f t="shared" si="19"/>
        <v>0</v>
      </c>
      <c r="CB64" s="128">
        <f t="shared" si="19"/>
        <v>0</v>
      </c>
      <c r="CC64" s="128">
        <f t="shared" si="19"/>
        <v>0</v>
      </c>
      <c r="CD64" s="128">
        <f t="shared" si="19"/>
        <v>0</v>
      </c>
      <c r="CE64" s="128">
        <f t="shared" si="19"/>
        <v>0</v>
      </c>
      <c r="CF64" s="128">
        <f t="shared" si="19"/>
        <v>0</v>
      </c>
      <c r="CG64" s="128">
        <f t="shared" si="18"/>
        <v>0</v>
      </c>
      <c r="CH64" s="128">
        <f t="shared" si="18"/>
        <v>0</v>
      </c>
      <c r="CI64" s="128">
        <f t="shared" si="18"/>
        <v>0</v>
      </c>
      <c r="CJ64" s="128">
        <f t="shared" si="18"/>
        <v>0</v>
      </c>
      <c r="CK64" s="128">
        <f t="shared" si="17"/>
        <v>0</v>
      </c>
      <c r="CL64" s="128">
        <f t="shared" si="17"/>
        <v>0</v>
      </c>
      <c r="CM64" s="128">
        <f t="shared" si="17"/>
        <v>0</v>
      </c>
      <c r="CN64" s="128">
        <f t="shared" si="17"/>
        <v>0</v>
      </c>
      <c r="CO64" s="128">
        <f t="shared" si="17"/>
        <v>0</v>
      </c>
      <c r="CP64" s="128">
        <f t="shared" si="17"/>
        <v>0</v>
      </c>
      <c r="CQ64" s="128">
        <f t="shared" si="17"/>
        <v>0</v>
      </c>
      <c r="CR64" s="128">
        <f t="shared" si="17"/>
        <v>0</v>
      </c>
      <c r="CS64" s="128">
        <f t="shared" si="17"/>
        <v>0</v>
      </c>
      <c r="CT64" s="128">
        <f t="shared" si="17"/>
        <v>0</v>
      </c>
      <c r="CU64" s="128">
        <f t="shared" si="17"/>
        <v>0</v>
      </c>
      <c r="CV64" s="128">
        <f t="shared" si="17"/>
        <v>0</v>
      </c>
      <c r="CW64" s="128">
        <f t="shared" si="10"/>
        <v>0</v>
      </c>
      <c r="CX64" s="128">
        <f t="shared" si="10"/>
        <v>0</v>
      </c>
      <c r="CY64" s="128">
        <f t="shared" si="10"/>
        <v>0</v>
      </c>
      <c r="CZ64" s="128">
        <f t="shared" si="10"/>
        <v>0</v>
      </c>
      <c r="DA64" s="128">
        <f t="shared" si="7"/>
        <v>0</v>
      </c>
      <c r="DB64" s="128">
        <f t="shared" si="7"/>
        <v>0</v>
      </c>
      <c r="DC64" s="128"/>
    </row>
    <row r="65" spans="2:107">
      <c r="B65" s="143" t="s">
        <v>141</v>
      </c>
      <c r="C65" s="144" t="s">
        <v>167</v>
      </c>
      <c r="D65" s="145" t="s">
        <v>168</v>
      </c>
      <c r="E65" s="170" t="s">
        <v>29</v>
      </c>
      <c r="F65" s="123">
        <v>43891</v>
      </c>
      <c r="G65" s="146"/>
      <c r="H65" s="147" t="s">
        <v>5</v>
      </c>
      <c r="I65" s="77"/>
      <c r="J65" s="96"/>
      <c r="K65" s="97">
        <v>1</v>
      </c>
      <c r="L65" s="97">
        <v>1</v>
      </c>
      <c r="M65" s="97">
        <v>1</v>
      </c>
      <c r="N65" s="97">
        <v>1</v>
      </c>
      <c r="O65" s="97">
        <v>1</v>
      </c>
      <c r="P65" s="97"/>
      <c r="Q65" s="97">
        <v>2</v>
      </c>
      <c r="R65" s="97">
        <v>1</v>
      </c>
      <c r="S65" s="97">
        <v>1</v>
      </c>
      <c r="T65" s="126">
        <v>1</v>
      </c>
      <c r="U65" s="126">
        <v>1</v>
      </c>
      <c r="V65" s="97">
        <v>1</v>
      </c>
      <c r="W65" s="97">
        <v>1</v>
      </c>
      <c r="X65" s="97">
        <v>1</v>
      </c>
      <c r="Y65" s="97">
        <v>1</v>
      </c>
      <c r="Z65" s="97">
        <v>1</v>
      </c>
      <c r="AA65" s="97">
        <v>1</v>
      </c>
      <c r="AB65" s="97">
        <v>1</v>
      </c>
      <c r="AC65" s="97">
        <v>1</v>
      </c>
      <c r="AD65" s="97">
        <v>1</v>
      </c>
      <c r="AE65" s="97">
        <v>1</v>
      </c>
      <c r="AF65" s="97">
        <v>1</v>
      </c>
      <c r="AG65" s="127">
        <v>1</v>
      </c>
      <c r="AH65" s="97">
        <v>1</v>
      </c>
      <c r="AI65" s="97">
        <v>1</v>
      </c>
      <c r="AJ65" s="97">
        <v>1</v>
      </c>
      <c r="AK65" s="97">
        <v>1</v>
      </c>
      <c r="AL65" s="97">
        <v>1</v>
      </c>
      <c r="AM65" s="99">
        <v>1</v>
      </c>
      <c r="AN65" s="97">
        <v>1</v>
      </c>
      <c r="AO65" s="97">
        <v>1</v>
      </c>
      <c r="AP65" s="97">
        <v>1</v>
      </c>
      <c r="AQ65" s="97">
        <v>1</v>
      </c>
      <c r="AR65" s="100">
        <v>1</v>
      </c>
      <c r="AS65" s="97">
        <v>1</v>
      </c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101"/>
      <c r="BE65" s="77"/>
      <c r="BF65" s="102">
        <f t="shared" si="1"/>
        <v>23</v>
      </c>
      <c r="BH65" s="104">
        <f t="shared" si="2"/>
        <v>0</v>
      </c>
      <c r="BI65" s="105">
        <f t="shared" si="20"/>
        <v>12</v>
      </c>
      <c r="BJ65" s="148"/>
      <c r="BK65" s="107">
        <f t="shared" si="3"/>
        <v>0</v>
      </c>
      <c r="BL65" s="104">
        <f t="shared" si="0"/>
        <v>0</v>
      </c>
      <c r="BM65" s="104">
        <v>235830</v>
      </c>
      <c r="BN65" s="104">
        <f t="shared" si="4"/>
        <v>-235830</v>
      </c>
      <c r="BO65" s="1" t="s">
        <v>167</v>
      </c>
      <c r="BP65" s="1" t="s">
        <v>169</v>
      </c>
      <c r="BQ65" s="1">
        <v>6000</v>
      </c>
      <c r="BR65" s="1">
        <v>38</v>
      </c>
      <c r="BS65" s="7">
        <v>228000</v>
      </c>
      <c r="BT65" s="149"/>
      <c r="BU65" s="128">
        <f t="shared" si="19"/>
        <v>0</v>
      </c>
      <c r="BV65" s="128">
        <f t="shared" si="19"/>
        <v>0</v>
      </c>
      <c r="BW65" s="128">
        <f t="shared" si="19"/>
        <v>0</v>
      </c>
      <c r="BX65" s="128">
        <f t="shared" si="19"/>
        <v>0</v>
      </c>
      <c r="BY65" s="128">
        <f t="shared" si="19"/>
        <v>0</v>
      </c>
      <c r="BZ65" s="128">
        <f t="shared" si="19"/>
        <v>0</v>
      </c>
      <c r="CA65" s="128">
        <f t="shared" si="19"/>
        <v>0</v>
      </c>
      <c r="CB65" s="128">
        <f t="shared" si="19"/>
        <v>0</v>
      </c>
      <c r="CC65" s="128">
        <f t="shared" si="19"/>
        <v>0</v>
      </c>
      <c r="CD65" s="128">
        <f t="shared" si="19"/>
        <v>0</v>
      </c>
      <c r="CE65" s="128">
        <f t="shared" si="19"/>
        <v>0</v>
      </c>
      <c r="CF65" s="128">
        <f t="shared" si="19"/>
        <v>0</v>
      </c>
      <c r="CG65" s="128">
        <f t="shared" si="18"/>
        <v>0</v>
      </c>
      <c r="CH65" s="128">
        <f t="shared" si="18"/>
        <v>0</v>
      </c>
      <c r="CI65" s="128">
        <f t="shared" si="18"/>
        <v>0</v>
      </c>
      <c r="CJ65" s="128">
        <f t="shared" si="18"/>
        <v>0</v>
      </c>
      <c r="CK65" s="128">
        <f t="shared" si="17"/>
        <v>0</v>
      </c>
      <c r="CL65" s="128">
        <f t="shared" si="17"/>
        <v>0</v>
      </c>
      <c r="CM65" s="128">
        <f t="shared" si="17"/>
        <v>0</v>
      </c>
      <c r="CN65" s="128">
        <f t="shared" si="17"/>
        <v>0</v>
      </c>
      <c r="CO65" s="128">
        <f t="shared" si="17"/>
        <v>0</v>
      </c>
      <c r="CP65" s="128">
        <f t="shared" si="17"/>
        <v>0</v>
      </c>
      <c r="CQ65" s="128">
        <f t="shared" si="17"/>
        <v>0</v>
      </c>
      <c r="CR65" s="128">
        <f t="shared" si="17"/>
        <v>0</v>
      </c>
      <c r="CS65" s="128">
        <f t="shared" si="17"/>
        <v>0</v>
      </c>
      <c r="CT65" s="128">
        <f t="shared" si="17"/>
        <v>0</v>
      </c>
      <c r="CU65" s="128">
        <f t="shared" si="17"/>
        <v>0</v>
      </c>
      <c r="CV65" s="128">
        <f t="shared" si="17"/>
        <v>0</v>
      </c>
      <c r="CW65" s="128">
        <f t="shared" si="10"/>
        <v>0</v>
      </c>
      <c r="CX65" s="128">
        <f t="shared" si="10"/>
        <v>0</v>
      </c>
      <c r="CY65" s="128">
        <f t="shared" si="10"/>
        <v>0</v>
      </c>
      <c r="CZ65" s="128">
        <f t="shared" si="10"/>
        <v>0</v>
      </c>
      <c r="DA65" s="128">
        <f t="shared" si="7"/>
        <v>0</v>
      </c>
      <c r="DB65" s="128">
        <f t="shared" si="7"/>
        <v>0</v>
      </c>
      <c r="DC65" s="128"/>
    </row>
    <row r="66" spans="2:107" ht="10.8" thickBot="1">
      <c r="B66" s="90"/>
      <c r="C66" s="129"/>
      <c r="D66" s="171"/>
      <c r="E66" s="172"/>
      <c r="F66" s="173"/>
      <c r="G66" s="117"/>
      <c r="H66" s="132"/>
      <c r="I66" s="77"/>
      <c r="J66" s="96"/>
      <c r="K66" s="97">
        <v>0</v>
      </c>
      <c r="L66" s="97"/>
      <c r="M66" s="97"/>
      <c r="N66" s="97"/>
      <c r="O66" s="97">
        <v>0</v>
      </c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8"/>
      <c r="AH66" s="97"/>
      <c r="AI66" s="97"/>
      <c r="AJ66" s="97"/>
      <c r="AK66" s="97"/>
      <c r="AL66" s="97"/>
      <c r="AM66" s="99"/>
      <c r="AN66" s="97"/>
      <c r="AO66" s="97"/>
      <c r="AP66" s="97"/>
      <c r="AQ66" s="97"/>
      <c r="AR66" s="100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101"/>
      <c r="BE66" s="77"/>
      <c r="BF66" s="102">
        <f t="shared" si="1"/>
        <v>0</v>
      </c>
      <c r="BG66" s="103"/>
      <c r="BH66" s="104">
        <f t="shared" si="2"/>
        <v>0</v>
      </c>
      <c r="BI66" s="105"/>
      <c r="BJ66" s="106"/>
      <c r="BK66" s="107"/>
      <c r="BL66" s="104">
        <f t="shared" si="0"/>
        <v>0</v>
      </c>
      <c r="BM66" s="104">
        <v>0</v>
      </c>
      <c r="BN66" s="104">
        <f t="shared" si="4"/>
        <v>0</v>
      </c>
      <c r="BU66" s="128">
        <f t="shared" si="19"/>
        <v>0</v>
      </c>
      <c r="BV66" s="128">
        <f t="shared" si="19"/>
        <v>0</v>
      </c>
      <c r="BW66" s="128">
        <f t="shared" si="19"/>
        <v>0</v>
      </c>
      <c r="BX66" s="128">
        <f t="shared" si="19"/>
        <v>0</v>
      </c>
      <c r="BY66" s="128">
        <f t="shared" si="19"/>
        <v>0</v>
      </c>
      <c r="BZ66" s="128">
        <f t="shared" si="19"/>
        <v>0</v>
      </c>
      <c r="CA66" s="128">
        <f t="shared" si="19"/>
        <v>0</v>
      </c>
      <c r="CB66" s="128">
        <f t="shared" si="19"/>
        <v>0</v>
      </c>
      <c r="CC66" s="128">
        <f t="shared" si="19"/>
        <v>0</v>
      </c>
      <c r="CD66" s="128">
        <f t="shared" si="19"/>
        <v>0</v>
      </c>
      <c r="CE66" s="128">
        <f t="shared" si="19"/>
        <v>0</v>
      </c>
      <c r="CF66" s="128">
        <f t="shared" si="19"/>
        <v>0</v>
      </c>
      <c r="CG66" s="128">
        <f t="shared" si="18"/>
        <v>0</v>
      </c>
      <c r="CH66" s="128">
        <f t="shared" si="18"/>
        <v>0</v>
      </c>
      <c r="CI66" s="128">
        <f t="shared" si="18"/>
        <v>0</v>
      </c>
      <c r="CJ66" s="128">
        <f t="shared" si="18"/>
        <v>0</v>
      </c>
      <c r="CK66" s="128">
        <f t="shared" si="17"/>
        <v>0</v>
      </c>
      <c r="CL66" s="128">
        <f t="shared" si="17"/>
        <v>0</v>
      </c>
      <c r="CM66" s="128">
        <f t="shared" si="17"/>
        <v>0</v>
      </c>
      <c r="CN66" s="128">
        <f t="shared" si="17"/>
        <v>0</v>
      </c>
      <c r="CO66" s="128">
        <f t="shared" si="17"/>
        <v>0</v>
      </c>
      <c r="CP66" s="128">
        <f t="shared" si="17"/>
        <v>0</v>
      </c>
      <c r="CQ66" s="128">
        <f t="shared" si="17"/>
        <v>0</v>
      </c>
      <c r="CR66" s="128">
        <f t="shared" si="17"/>
        <v>0</v>
      </c>
      <c r="CS66" s="128">
        <f t="shared" si="17"/>
        <v>0</v>
      </c>
      <c r="CT66" s="128">
        <f t="shared" si="17"/>
        <v>0</v>
      </c>
      <c r="CU66" s="128">
        <f t="shared" si="17"/>
        <v>0</v>
      </c>
      <c r="CV66" s="128">
        <f t="shared" si="17"/>
        <v>0</v>
      </c>
      <c r="CW66" s="128">
        <f t="shared" si="10"/>
        <v>0</v>
      </c>
      <c r="CX66" s="128">
        <f t="shared" si="10"/>
        <v>0</v>
      </c>
      <c r="CY66" s="128">
        <f t="shared" si="10"/>
        <v>0</v>
      </c>
      <c r="CZ66" s="128">
        <f t="shared" si="10"/>
        <v>0</v>
      </c>
      <c r="DA66" s="128">
        <f t="shared" si="7"/>
        <v>0</v>
      </c>
      <c r="DB66" s="128">
        <f t="shared" si="7"/>
        <v>0</v>
      </c>
      <c r="DC66" s="128"/>
    </row>
    <row r="67" spans="2:107" ht="10.8" thickBot="1">
      <c r="B67" s="108"/>
      <c r="C67" s="163" t="s">
        <v>170</v>
      </c>
      <c r="D67" s="174"/>
      <c r="E67" s="175"/>
      <c r="F67" s="176"/>
      <c r="G67" s="112"/>
      <c r="H67" s="136"/>
      <c r="I67" s="77"/>
      <c r="J67" s="96"/>
      <c r="K67" s="97">
        <v>0</v>
      </c>
      <c r="L67" s="97"/>
      <c r="M67" s="97"/>
      <c r="N67" s="97"/>
      <c r="O67" s="97">
        <v>0</v>
      </c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8"/>
      <c r="AH67" s="97"/>
      <c r="AI67" s="97"/>
      <c r="AJ67" s="97"/>
      <c r="AK67" s="97"/>
      <c r="AL67" s="97"/>
      <c r="AM67" s="99"/>
      <c r="AN67" s="97"/>
      <c r="AO67" s="97"/>
      <c r="AP67" s="97"/>
      <c r="AQ67" s="97"/>
      <c r="AR67" s="100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101"/>
      <c r="BE67" s="77"/>
      <c r="BF67" s="102">
        <f t="shared" si="1"/>
        <v>0</v>
      </c>
      <c r="BG67" s="103"/>
      <c r="BH67" s="104">
        <f t="shared" si="2"/>
        <v>0</v>
      </c>
      <c r="BI67" s="105"/>
      <c r="BJ67" s="106"/>
      <c r="BK67" s="107"/>
      <c r="BL67" s="104">
        <f t="shared" si="0"/>
        <v>0</v>
      </c>
      <c r="BM67" s="104">
        <v>0</v>
      </c>
      <c r="BN67" s="104">
        <f t="shared" si="4"/>
        <v>0</v>
      </c>
      <c r="BU67" s="128">
        <f t="shared" si="19"/>
        <v>0</v>
      </c>
      <c r="BV67" s="128">
        <f t="shared" si="19"/>
        <v>0</v>
      </c>
      <c r="BW67" s="128">
        <f t="shared" si="19"/>
        <v>0</v>
      </c>
      <c r="BX67" s="128">
        <f t="shared" si="19"/>
        <v>0</v>
      </c>
      <c r="BY67" s="128">
        <f t="shared" si="19"/>
        <v>0</v>
      </c>
      <c r="BZ67" s="128">
        <f t="shared" si="19"/>
        <v>0</v>
      </c>
      <c r="CA67" s="128">
        <f t="shared" si="19"/>
        <v>0</v>
      </c>
      <c r="CB67" s="128">
        <f t="shared" si="19"/>
        <v>0</v>
      </c>
      <c r="CC67" s="128">
        <f t="shared" si="19"/>
        <v>0</v>
      </c>
      <c r="CD67" s="128">
        <f t="shared" si="19"/>
        <v>0</v>
      </c>
      <c r="CE67" s="128">
        <f t="shared" si="19"/>
        <v>0</v>
      </c>
      <c r="CF67" s="128">
        <f t="shared" si="19"/>
        <v>0</v>
      </c>
      <c r="CG67" s="128">
        <f t="shared" si="18"/>
        <v>0</v>
      </c>
      <c r="CH67" s="128">
        <f t="shared" si="18"/>
        <v>0</v>
      </c>
      <c r="CI67" s="128">
        <f t="shared" si="18"/>
        <v>0</v>
      </c>
      <c r="CJ67" s="128">
        <f t="shared" si="18"/>
        <v>0</v>
      </c>
      <c r="CK67" s="128">
        <f t="shared" si="17"/>
        <v>0</v>
      </c>
      <c r="CL67" s="128">
        <f t="shared" si="17"/>
        <v>0</v>
      </c>
      <c r="CM67" s="128">
        <f t="shared" si="17"/>
        <v>0</v>
      </c>
      <c r="CN67" s="128">
        <f t="shared" ref="CK67:CZ122" si="21">AO67*$BJ67</f>
        <v>0</v>
      </c>
      <c r="CO67" s="128">
        <f t="shared" si="21"/>
        <v>0</v>
      </c>
      <c r="CP67" s="128">
        <f t="shared" si="21"/>
        <v>0</v>
      </c>
      <c r="CQ67" s="128">
        <f t="shared" si="21"/>
        <v>0</v>
      </c>
      <c r="CR67" s="128">
        <f t="shared" si="21"/>
        <v>0</v>
      </c>
      <c r="CS67" s="128">
        <f t="shared" si="21"/>
        <v>0</v>
      </c>
      <c r="CT67" s="128">
        <f t="shared" si="21"/>
        <v>0</v>
      </c>
      <c r="CU67" s="128">
        <f t="shared" si="21"/>
        <v>0</v>
      </c>
      <c r="CV67" s="128">
        <f t="shared" si="21"/>
        <v>0</v>
      </c>
      <c r="CW67" s="128">
        <f t="shared" si="10"/>
        <v>0</v>
      </c>
      <c r="CX67" s="128">
        <f t="shared" si="10"/>
        <v>0</v>
      </c>
      <c r="CY67" s="128">
        <f t="shared" si="10"/>
        <v>0</v>
      </c>
      <c r="CZ67" s="128">
        <f t="shared" si="10"/>
        <v>0</v>
      </c>
      <c r="DA67" s="128">
        <f t="shared" si="7"/>
        <v>0</v>
      </c>
      <c r="DB67" s="128">
        <f t="shared" si="7"/>
        <v>0</v>
      </c>
      <c r="DC67" s="128"/>
    </row>
    <row r="68" spans="2:107">
      <c r="B68" s="71"/>
      <c r="C68" s="137"/>
      <c r="D68" s="177"/>
      <c r="E68" s="178"/>
      <c r="F68" s="179"/>
      <c r="G68" s="141"/>
      <c r="H68" s="142"/>
      <c r="I68" s="77"/>
      <c r="J68" s="96"/>
      <c r="K68" s="97">
        <v>0</v>
      </c>
      <c r="L68" s="97"/>
      <c r="M68" s="97"/>
      <c r="N68" s="97"/>
      <c r="O68" s="97">
        <v>0</v>
      </c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8"/>
      <c r="AH68" s="97"/>
      <c r="AI68" s="97"/>
      <c r="AJ68" s="97"/>
      <c r="AK68" s="97"/>
      <c r="AL68" s="97"/>
      <c r="AM68" s="99"/>
      <c r="AN68" s="97"/>
      <c r="AO68" s="97"/>
      <c r="AP68" s="97"/>
      <c r="AQ68" s="97"/>
      <c r="AR68" s="100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101"/>
      <c r="BE68" s="77"/>
      <c r="BF68" s="102">
        <f t="shared" si="1"/>
        <v>0</v>
      </c>
      <c r="BG68" s="103"/>
      <c r="BH68" s="104">
        <f t="shared" si="2"/>
        <v>0</v>
      </c>
      <c r="BI68" s="105"/>
      <c r="BJ68" s="106"/>
      <c r="BK68" s="107"/>
      <c r="BL68" s="104">
        <f t="shared" si="0"/>
        <v>0</v>
      </c>
      <c r="BM68" s="104">
        <v>0</v>
      </c>
      <c r="BN68" s="104">
        <f t="shared" si="4"/>
        <v>0</v>
      </c>
      <c r="BU68" s="128">
        <f t="shared" si="19"/>
        <v>0</v>
      </c>
      <c r="BV68" s="128">
        <f t="shared" si="19"/>
        <v>0</v>
      </c>
      <c r="BW68" s="128">
        <f t="shared" si="19"/>
        <v>0</v>
      </c>
      <c r="BX68" s="128">
        <f t="shared" si="19"/>
        <v>0</v>
      </c>
      <c r="BY68" s="128">
        <f t="shared" si="19"/>
        <v>0</v>
      </c>
      <c r="BZ68" s="128">
        <f t="shared" si="19"/>
        <v>0</v>
      </c>
      <c r="CA68" s="128">
        <f t="shared" si="19"/>
        <v>0</v>
      </c>
      <c r="CB68" s="128">
        <f t="shared" si="19"/>
        <v>0</v>
      </c>
      <c r="CC68" s="128">
        <f t="shared" si="19"/>
        <v>0</v>
      </c>
      <c r="CD68" s="128">
        <f t="shared" si="19"/>
        <v>0</v>
      </c>
      <c r="CE68" s="128">
        <f t="shared" si="19"/>
        <v>0</v>
      </c>
      <c r="CF68" s="128">
        <f t="shared" si="19"/>
        <v>0</v>
      </c>
      <c r="CG68" s="128">
        <f t="shared" si="18"/>
        <v>0</v>
      </c>
      <c r="CH68" s="128">
        <f t="shared" si="18"/>
        <v>0</v>
      </c>
      <c r="CI68" s="128">
        <f t="shared" si="18"/>
        <v>0</v>
      </c>
      <c r="CJ68" s="128">
        <f t="shared" si="18"/>
        <v>0</v>
      </c>
      <c r="CK68" s="128">
        <f t="shared" si="21"/>
        <v>0</v>
      </c>
      <c r="CL68" s="128">
        <f t="shared" si="21"/>
        <v>0</v>
      </c>
      <c r="CM68" s="128">
        <f t="shared" si="21"/>
        <v>0</v>
      </c>
      <c r="CN68" s="128">
        <f t="shared" si="21"/>
        <v>0</v>
      </c>
      <c r="CO68" s="128">
        <f t="shared" si="21"/>
        <v>0</v>
      </c>
      <c r="CP68" s="128">
        <f t="shared" si="21"/>
        <v>0</v>
      </c>
      <c r="CQ68" s="128">
        <f t="shared" si="21"/>
        <v>0</v>
      </c>
      <c r="CR68" s="128">
        <f t="shared" si="21"/>
        <v>0</v>
      </c>
      <c r="CS68" s="128">
        <f t="shared" si="21"/>
        <v>0</v>
      </c>
      <c r="CT68" s="128">
        <f t="shared" si="21"/>
        <v>0</v>
      </c>
      <c r="CU68" s="128">
        <f t="shared" si="21"/>
        <v>0</v>
      </c>
      <c r="CV68" s="128">
        <f t="shared" si="21"/>
        <v>0</v>
      </c>
      <c r="CW68" s="128">
        <f t="shared" si="10"/>
        <v>0</v>
      </c>
      <c r="CX68" s="128">
        <f t="shared" si="10"/>
        <v>0</v>
      </c>
      <c r="CY68" s="128">
        <f t="shared" si="10"/>
        <v>0</v>
      </c>
      <c r="CZ68" s="128">
        <f t="shared" si="10"/>
        <v>0</v>
      </c>
      <c r="DA68" s="128">
        <f t="shared" si="7"/>
        <v>0</v>
      </c>
      <c r="DB68" s="128">
        <f t="shared" si="7"/>
        <v>0</v>
      </c>
      <c r="DC68" s="128"/>
    </row>
    <row r="69" spans="2:107">
      <c r="B69" s="143" t="s">
        <v>171</v>
      </c>
      <c r="C69" s="144" t="s">
        <v>172</v>
      </c>
      <c r="D69" s="145" t="s">
        <v>173</v>
      </c>
      <c r="E69" s="123" t="s">
        <v>29</v>
      </c>
      <c r="F69" s="123">
        <v>43800</v>
      </c>
      <c r="G69" s="146"/>
      <c r="H69" s="147" t="s">
        <v>52</v>
      </c>
      <c r="I69" s="77"/>
      <c r="J69" s="96"/>
      <c r="K69" s="97">
        <v>1</v>
      </c>
      <c r="L69" s="97">
        <v>1</v>
      </c>
      <c r="M69" s="97">
        <v>1</v>
      </c>
      <c r="N69" s="97">
        <v>1</v>
      </c>
      <c r="O69" s="97">
        <v>1</v>
      </c>
      <c r="P69" s="97">
        <v>1</v>
      </c>
      <c r="Q69" s="97">
        <v>1</v>
      </c>
      <c r="R69" s="97">
        <v>1</v>
      </c>
      <c r="S69" s="97">
        <v>1</v>
      </c>
      <c r="T69" s="97">
        <v>1</v>
      </c>
      <c r="U69" s="97">
        <v>1</v>
      </c>
      <c r="V69" s="97">
        <v>1</v>
      </c>
      <c r="W69" s="97">
        <v>1</v>
      </c>
      <c r="X69" s="97">
        <v>1</v>
      </c>
      <c r="Y69" s="97">
        <v>1</v>
      </c>
      <c r="Z69" s="97">
        <v>1</v>
      </c>
      <c r="AA69" s="97">
        <v>1</v>
      </c>
      <c r="AB69" s="97">
        <v>1</v>
      </c>
      <c r="AC69" s="97">
        <v>1</v>
      </c>
      <c r="AD69" s="97">
        <v>1</v>
      </c>
      <c r="AE69" s="97">
        <v>1</v>
      </c>
      <c r="AF69" s="97">
        <v>1</v>
      </c>
      <c r="AG69" s="150">
        <v>1</v>
      </c>
      <c r="AH69" s="97">
        <v>1</v>
      </c>
      <c r="AI69" s="97">
        <v>1</v>
      </c>
      <c r="AJ69" s="97">
        <v>1</v>
      </c>
      <c r="AK69" s="97">
        <v>1</v>
      </c>
      <c r="AL69" s="97">
        <v>1</v>
      </c>
      <c r="AM69" s="99">
        <v>1</v>
      </c>
      <c r="AN69" s="97">
        <v>1</v>
      </c>
      <c r="AO69" s="97">
        <v>1</v>
      </c>
      <c r="AP69" s="97">
        <v>1</v>
      </c>
      <c r="AQ69" s="97"/>
      <c r="AR69" s="100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101"/>
      <c r="BE69" s="77"/>
      <c r="BF69" s="102">
        <f t="shared" si="1"/>
        <v>23</v>
      </c>
      <c r="BH69" s="104">
        <f t="shared" si="2"/>
        <v>0</v>
      </c>
      <c r="BI69" s="105">
        <f t="shared" ref="BI69" si="22">SUMIF($K$8:$BD$8,"F",K69:BD69)</f>
        <v>9</v>
      </c>
      <c r="BJ69" s="148"/>
      <c r="BK69" s="107">
        <f t="shared" si="3"/>
        <v>0</v>
      </c>
      <c r="BL69" s="104">
        <f t="shared" si="0"/>
        <v>0</v>
      </c>
      <c r="BM69" s="104">
        <v>259753.87444110337</v>
      </c>
      <c r="BN69" s="104">
        <f t="shared" si="4"/>
        <v>-259753.87444110337</v>
      </c>
      <c r="BO69" s="1" t="s">
        <v>174</v>
      </c>
      <c r="BP69" s="1" t="s">
        <v>175</v>
      </c>
      <c r="BQ69" s="1">
        <v>4671.333333333333</v>
      </c>
      <c r="BR69" s="1">
        <v>0</v>
      </c>
      <c r="BS69" s="7">
        <v>0</v>
      </c>
      <c r="BT69" s="149"/>
      <c r="BU69" s="128">
        <f t="shared" si="19"/>
        <v>0</v>
      </c>
      <c r="BV69" s="128">
        <f t="shared" si="19"/>
        <v>0</v>
      </c>
      <c r="BW69" s="128">
        <f t="shared" si="19"/>
        <v>0</v>
      </c>
      <c r="BX69" s="128">
        <f t="shared" si="19"/>
        <v>0</v>
      </c>
      <c r="BY69" s="128">
        <f t="shared" si="19"/>
        <v>0</v>
      </c>
      <c r="BZ69" s="128">
        <f t="shared" si="19"/>
        <v>0</v>
      </c>
      <c r="CA69" s="128">
        <f t="shared" si="19"/>
        <v>0</v>
      </c>
      <c r="CB69" s="128">
        <f t="shared" si="19"/>
        <v>0</v>
      </c>
      <c r="CC69" s="128">
        <f t="shared" si="19"/>
        <v>0</v>
      </c>
      <c r="CD69" s="128">
        <f t="shared" si="19"/>
        <v>0</v>
      </c>
      <c r="CE69" s="128">
        <f t="shared" si="19"/>
        <v>0</v>
      </c>
      <c r="CF69" s="128">
        <f t="shared" si="19"/>
        <v>0</v>
      </c>
      <c r="CG69" s="128">
        <f t="shared" si="18"/>
        <v>0</v>
      </c>
      <c r="CH69" s="128">
        <f t="shared" si="18"/>
        <v>0</v>
      </c>
      <c r="CI69" s="128">
        <f t="shared" si="18"/>
        <v>0</v>
      </c>
      <c r="CJ69" s="128">
        <f t="shared" si="18"/>
        <v>0</v>
      </c>
      <c r="CK69" s="128">
        <f t="shared" si="21"/>
        <v>0</v>
      </c>
      <c r="CL69" s="128">
        <f t="shared" si="21"/>
        <v>0</v>
      </c>
      <c r="CM69" s="128">
        <f t="shared" si="21"/>
        <v>0</v>
      </c>
      <c r="CN69" s="128">
        <f t="shared" si="21"/>
        <v>0</v>
      </c>
      <c r="CO69" s="128">
        <f t="shared" si="21"/>
        <v>0</v>
      </c>
      <c r="CP69" s="128">
        <f t="shared" si="21"/>
        <v>0</v>
      </c>
      <c r="CQ69" s="128">
        <f t="shared" si="21"/>
        <v>0</v>
      </c>
      <c r="CR69" s="128">
        <f t="shared" si="21"/>
        <v>0</v>
      </c>
      <c r="CS69" s="128">
        <f t="shared" si="21"/>
        <v>0</v>
      </c>
      <c r="CT69" s="128">
        <f t="shared" si="21"/>
        <v>0</v>
      </c>
      <c r="CU69" s="128">
        <f t="shared" si="21"/>
        <v>0</v>
      </c>
      <c r="CV69" s="128">
        <f t="shared" si="21"/>
        <v>0</v>
      </c>
      <c r="CW69" s="128">
        <f t="shared" si="10"/>
        <v>0</v>
      </c>
      <c r="CX69" s="128">
        <f t="shared" si="10"/>
        <v>0</v>
      </c>
      <c r="CY69" s="128">
        <f t="shared" si="10"/>
        <v>0</v>
      </c>
      <c r="CZ69" s="128">
        <f t="shared" si="10"/>
        <v>0</v>
      </c>
      <c r="DA69" s="128">
        <f t="shared" si="7"/>
        <v>0</v>
      </c>
      <c r="DB69" s="128">
        <f t="shared" si="7"/>
        <v>0</v>
      </c>
      <c r="DC69" s="128"/>
    </row>
    <row r="70" spans="2:107" ht="10.8" thickBot="1">
      <c r="B70" s="90"/>
      <c r="C70" s="129"/>
      <c r="D70" s="160"/>
      <c r="E70" s="180"/>
      <c r="F70" s="181"/>
      <c r="G70" s="117"/>
      <c r="H70" s="132"/>
      <c r="I70" s="77"/>
      <c r="J70" s="96"/>
      <c r="K70" s="97">
        <v>0</v>
      </c>
      <c r="L70" s="97"/>
      <c r="M70" s="97"/>
      <c r="N70" s="97"/>
      <c r="O70" s="97">
        <v>0</v>
      </c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8"/>
      <c r="AH70" s="97"/>
      <c r="AI70" s="97"/>
      <c r="AJ70" s="97"/>
      <c r="AK70" s="97"/>
      <c r="AL70" s="97"/>
      <c r="AM70" s="99"/>
      <c r="AN70" s="97"/>
      <c r="AO70" s="97"/>
      <c r="AP70" s="97"/>
      <c r="AQ70" s="97"/>
      <c r="AR70" s="100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101"/>
      <c r="BE70" s="77"/>
      <c r="BF70" s="102">
        <f t="shared" si="1"/>
        <v>0</v>
      </c>
      <c r="BG70" s="103"/>
      <c r="BH70" s="104">
        <f t="shared" si="2"/>
        <v>0</v>
      </c>
      <c r="BI70" s="105"/>
      <c r="BJ70" s="106"/>
      <c r="BK70" s="107"/>
      <c r="BL70" s="104">
        <f t="shared" si="0"/>
        <v>0</v>
      </c>
      <c r="BM70" s="104">
        <v>0</v>
      </c>
      <c r="BN70" s="104">
        <f t="shared" si="4"/>
        <v>0</v>
      </c>
      <c r="BU70" s="128">
        <f t="shared" si="19"/>
        <v>0</v>
      </c>
      <c r="BV70" s="128">
        <f t="shared" si="19"/>
        <v>0</v>
      </c>
      <c r="BW70" s="128">
        <f t="shared" si="19"/>
        <v>0</v>
      </c>
      <c r="BX70" s="128">
        <f t="shared" si="19"/>
        <v>0</v>
      </c>
      <c r="BY70" s="128">
        <f t="shared" si="19"/>
        <v>0</v>
      </c>
      <c r="BZ70" s="128">
        <f t="shared" si="19"/>
        <v>0</v>
      </c>
      <c r="CA70" s="128">
        <f t="shared" si="19"/>
        <v>0</v>
      </c>
      <c r="CB70" s="128">
        <f t="shared" si="19"/>
        <v>0</v>
      </c>
      <c r="CC70" s="128">
        <f t="shared" si="19"/>
        <v>0</v>
      </c>
      <c r="CD70" s="128">
        <f t="shared" si="19"/>
        <v>0</v>
      </c>
      <c r="CE70" s="128">
        <f t="shared" si="19"/>
        <v>0</v>
      </c>
      <c r="CF70" s="128">
        <f t="shared" si="19"/>
        <v>0</v>
      </c>
      <c r="CG70" s="128">
        <f t="shared" si="19"/>
        <v>0</v>
      </c>
      <c r="CH70" s="128">
        <f t="shared" si="19"/>
        <v>0</v>
      </c>
      <c r="CI70" s="128">
        <f t="shared" si="19"/>
        <v>0</v>
      </c>
      <c r="CJ70" s="128">
        <f t="shared" si="18"/>
        <v>0</v>
      </c>
      <c r="CK70" s="128">
        <f t="shared" si="18"/>
        <v>0</v>
      </c>
      <c r="CL70" s="128">
        <f t="shared" si="18"/>
        <v>0</v>
      </c>
      <c r="CM70" s="128">
        <f t="shared" si="18"/>
        <v>0</v>
      </c>
      <c r="CN70" s="128">
        <f t="shared" si="21"/>
        <v>0</v>
      </c>
      <c r="CO70" s="128">
        <f t="shared" si="21"/>
        <v>0</v>
      </c>
      <c r="CP70" s="128">
        <f t="shared" si="21"/>
        <v>0</v>
      </c>
      <c r="CQ70" s="128">
        <f t="shared" si="21"/>
        <v>0</v>
      </c>
      <c r="CR70" s="128">
        <f t="shared" si="21"/>
        <v>0</v>
      </c>
      <c r="CS70" s="128">
        <f t="shared" si="21"/>
        <v>0</v>
      </c>
      <c r="CT70" s="128">
        <f t="shared" si="21"/>
        <v>0</v>
      </c>
      <c r="CU70" s="128">
        <f t="shared" si="21"/>
        <v>0</v>
      </c>
      <c r="CV70" s="128">
        <f t="shared" si="21"/>
        <v>0</v>
      </c>
      <c r="CW70" s="128">
        <f t="shared" si="21"/>
        <v>0</v>
      </c>
      <c r="CX70" s="128">
        <f t="shared" si="21"/>
        <v>0</v>
      </c>
      <c r="CY70" s="128">
        <f t="shared" si="21"/>
        <v>0</v>
      </c>
      <c r="CZ70" s="128">
        <f t="shared" si="10"/>
        <v>0</v>
      </c>
      <c r="DA70" s="128">
        <f t="shared" si="10"/>
        <v>0</v>
      </c>
      <c r="DB70" s="128">
        <f t="shared" si="10"/>
        <v>0</v>
      </c>
      <c r="DC70" s="128"/>
    </row>
    <row r="71" spans="2:107" ht="10.8" thickBot="1">
      <c r="B71" s="108"/>
      <c r="C71" s="163" t="s">
        <v>176</v>
      </c>
      <c r="D71" s="164"/>
      <c r="E71" s="165"/>
      <c r="F71" s="166"/>
      <c r="G71" s="112"/>
      <c r="H71" s="136"/>
      <c r="I71" s="77"/>
      <c r="J71" s="96"/>
      <c r="K71" s="97">
        <v>0</v>
      </c>
      <c r="L71" s="97"/>
      <c r="M71" s="97"/>
      <c r="N71" s="97"/>
      <c r="O71" s="97">
        <v>0</v>
      </c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8"/>
      <c r="AH71" s="97"/>
      <c r="AI71" s="97"/>
      <c r="AJ71" s="97"/>
      <c r="AK71" s="97"/>
      <c r="AL71" s="97"/>
      <c r="AM71" s="99"/>
      <c r="AN71" s="97"/>
      <c r="AO71" s="97"/>
      <c r="AP71" s="97"/>
      <c r="AQ71" s="97"/>
      <c r="AR71" s="100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101"/>
      <c r="BE71" s="77"/>
      <c r="BF71" s="102">
        <f t="shared" si="1"/>
        <v>0</v>
      </c>
      <c r="BG71" s="103"/>
      <c r="BH71" s="104">
        <f t="shared" si="2"/>
        <v>0</v>
      </c>
      <c r="BI71" s="105"/>
      <c r="BJ71" s="106"/>
      <c r="BK71" s="107"/>
      <c r="BL71" s="104">
        <f t="shared" si="0"/>
        <v>0</v>
      </c>
      <c r="BM71" s="104">
        <v>0</v>
      </c>
      <c r="BN71" s="104">
        <f t="shared" si="4"/>
        <v>0</v>
      </c>
      <c r="BU71" s="128">
        <f t="shared" ref="BU71:CI141" si="23">V71*$BJ71</f>
        <v>0</v>
      </c>
      <c r="BV71" s="128">
        <f t="shared" si="23"/>
        <v>0</v>
      </c>
      <c r="BW71" s="128">
        <f t="shared" si="23"/>
        <v>0</v>
      </c>
      <c r="BX71" s="128">
        <f t="shared" si="23"/>
        <v>0</v>
      </c>
      <c r="BY71" s="128">
        <f t="shared" si="23"/>
        <v>0</v>
      </c>
      <c r="BZ71" s="128">
        <f t="shared" si="23"/>
        <v>0</v>
      </c>
      <c r="CA71" s="128">
        <f t="shared" si="23"/>
        <v>0</v>
      </c>
      <c r="CB71" s="128">
        <f t="shared" si="23"/>
        <v>0</v>
      </c>
      <c r="CC71" s="128">
        <f t="shared" si="23"/>
        <v>0</v>
      </c>
      <c r="CD71" s="128">
        <f t="shared" si="23"/>
        <v>0</v>
      </c>
      <c r="CE71" s="128">
        <f t="shared" si="23"/>
        <v>0</v>
      </c>
      <c r="CF71" s="128">
        <f t="shared" si="23"/>
        <v>0</v>
      </c>
      <c r="CG71" s="128">
        <f t="shared" si="23"/>
        <v>0</v>
      </c>
      <c r="CH71" s="128">
        <f t="shared" si="23"/>
        <v>0</v>
      </c>
      <c r="CI71" s="128">
        <f t="shared" si="23"/>
        <v>0</v>
      </c>
      <c r="CJ71" s="128">
        <f t="shared" si="18"/>
        <v>0</v>
      </c>
      <c r="CK71" s="128">
        <f t="shared" si="18"/>
        <v>0</v>
      </c>
      <c r="CL71" s="128">
        <f t="shared" si="18"/>
        <v>0</v>
      </c>
      <c r="CM71" s="128">
        <f t="shared" si="18"/>
        <v>0</v>
      </c>
      <c r="CN71" s="128">
        <f t="shared" si="21"/>
        <v>0</v>
      </c>
      <c r="CO71" s="128">
        <f t="shared" si="21"/>
        <v>0</v>
      </c>
      <c r="CP71" s="128">
        <f t="shared" si="21"/>
        <v>0</v>
      </c>
      <c r="CQ71" s="128">
        <f t="shared" si="21"/>
        <v>0</v>
      </c>
      <c r="CR71" s="128">
        <f t="shared" si="21"/>
        <v>0</v>
      </c>
      <c r="CS71" s="128">
        <f t="shared" si="21"/>
        <v>0</v>
      </c>
      <c r="CT71" s="128">
        <f t="shared" si="21"/>
        <v>0</v>
      </c>
      <c r="CU71" s="128">
        <f t="shared" si="21"/>
        <v>0</v>
      </c>
      <c r="CV71" s="128">
        <f t="shared" si="21"/>
        <v>0</v>
      </c>
      <c r="CW71" s="128">
        <f t="shared" si="21"/>
        <v>0</v>
      </c>
      <c r="CX71" s="128">
        <f t="shared" si="21"/>
        <v>0</v>
      </c>
      <c r="CY71" s="128">
        <f t="shared" si="21"/>
        <v>0</v>
      </c>
      <c r="CZ71" s="128">
        <f t="shared" si="10"/>
        <v>0</v>
      </c>
      <c r="DA71" s="128">
        <f t="shared" si="10"/>
        <v>0</v>
      </c>
      <c r="DB71" s="128">
        <f t="shared" si="10"/>
        <v>0</v>
      </c>
      <c r="DC71" s="128"/>
    </row>
    <row r="72" spans="2:107">
      <c r="B72" s="71"/>
      <c r="C72" s="137"/>
      <c r="D72" s="167"/>
      <c r="E72" s="168"/>
      <c r="F72" s="169"/>
      <c r="G72" s="141"/>
      <c r="H72" s="142"/>
      <c r="I72" s="77"/>
      <c r="J72" s="96"/>
      <c r="K72" s="97">
        <v>0</v>
      </c>
      <c r="L72" s="97"/>
      <c r="M72" s="97"/>
      <c r="N72" s="97"/>
      <c r="O72" s="97">
        <v>0</v>
      </c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8"/>
      <c r="AH72" s="97"/>
      <c r="AI72" s="97"/>
      <c r="AJ72" s="97"/>
      <c r="AK72" s="97"/>
      <c r="AL72" s="97"/>
      <c r="AM72" s="99"/>
      <c r="AN72" s="97"/>
      <c r="AO72" s="97"/>
      <c r="AP72" s="97"/>
      <c r="AQ72" s="97"/>
      <c r="AR72" s="100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101"/>
      <c r="BE72" s="77"/>
      <c r="BF72" s="102">
        <f t="shared" si="1"/>
        <v>0</v>
      </c>
      <c r="BG72" s="103"/>
      <c r="BH72" s="104">
        <f t="shared" si="2"/>
        <v>0</v>
      </c>
      <c r="BI72" s="105"/>
      <c r="BJ72" s="106"/>
      <c r="BK72" s="107"/>
      <c r="BL72" s="104">
        <f t="shared" si="0"/>
        <v>0</v>
      </c>
      <c r="BM72" s="104">
        <v>0</v>
      </c>
      <c r="BN72" s="104">
        <f t="shared" si="4"/>
        <v>0</v>
      </c>
      <c r="BU72" s="128">
        <f t="shared" si="23"/>
        <v>0</v>
      </c>
      <c r="BV72" s="128">
        <f t="shared" si="23"/>
        <v>0</v>
      </c>
      <c r="BW72" s="128">
        <f t="shared" si="23"/>
        <v>0</v>
      </c>
      <c r="BX72" s="128">
        <f t="shared" si="23"/>
        <v>0</v>
      </c>
      <c r="BY72" s="128">
        <f t="shared" si="23"/>
        <v>0</v>
      </c>
      <c r="BZ72" s="128">
        <f t="shared" si="23"/>
        <v>0</v>
      </c>
      <c r="CA72" s="128">
        <f t="shared" si="23"/>
        <v>0</v>
      </c>
      <c r="CB72" s="128">
        <f t="shared" si="23"/>
        <v>0</v>
      </c>
      <c r="CC72" s="128">
        <f t="shared" si="23"/>
        <v>0</v>
      </c>
      <c r="CD72" s="128">
        <f t="shared" si="23"/>
        <v>0</v>
      </c>
      <c r="CE72" s="128">
        <f t="shared" si="23"/>
        <v>0</v>
      </c>
      <c r="CF72" s="128">
        <f t="shared" si="23"/>
        <v>0</v>
      </c>
      <c r="CG72" s="128">
        <f t="shared" si="23"/>
        <v>0</v>
      </c>
      <c r="CH72" s="128">
        <f t="shared" si="23"/>
        <v>0</v>
      </c>
      <c r="CI72" s="128">
        <f t="shared" si="23"/>
        <v>0</v>
      </c>
      <c r="CJ72" s="128">
        <f t="shared" si="18"/>
        <v>0</v>
      </c>
      <c r="CK72" s="128">
        <f t="shared" si="18"/>
        <v>0</v>
      </c>
      <c r="CL72" s="128">
        <f t="shared" si="18"/>
        <v>0</v>
      </c>
      <c r="CM72" s="128">
        <f t="shared" si="18"/>
        <v>0</v>
      </c>
      <c r="CN72" s="128">
        <f t="shared" si="21"/>
        <v>0</v>
      </c>
      <c r="CO72" s="128">
        <f t="shared" si="21"/>
        <v>0</v>
      </c>
      <c r="CP72" s="128">
        <f t="shared" si="21"/>
        <v>0</v>
      </c>
      <c r="CQ72" s="128">
        <f t="shared" si="21"/>
        <v>0</v>
      </c>
      <c r="CR72" s="128">
        <f t="shared" si="21"/>
        <v>0</v>
      </c>
      <c r="CS72" s="128">
        <f t="shared" si="21"/>
        <v>0</v>
      </c>
      <c r="CT72" s="128">
        <f t="shared" si="21"/>
        <v>0</v>
      </c>
      <c r="CU72" s="128">
        <f t="shared" si="21"/>
        <v>0</v>
      </c>
      <c r="CV72" s="128">
        <f t="shared" si="21"/>
        <v>0</v>
      </c>
      <c r="CW72" s="128">
        <f t="shared" si="21"/>
        <v>0</v>
      </c>
      <c r="CX72" s="128">
        <f t="shared" si="21"/>
        <v>0</v>
      </c>
      <c r="CY72" s="128">
        <f t="shared" si="21"/>
        <v>0</v>
      </c>
      <c r="CZ72" s="128">
        <f t="shared" si="10"/>
        <v>0</v>
      </c>
      <c r="DA72" s="128">
        <f t="shared" si="10"/>
        <v>0</v>
      </c>
      <c r="DB72" s="128">
        <f t="shared" si="10"/>
        <v>0</v>
      </c>
      <c r="DC72" s="128"/>
    </row>
    <row r="73" spans="2:107">
      <c r="B73" s="143" t="s">
        <v>177</v>
      </c>
      <c r="C73" s="144" t="s">
        <v>178</v>
      </c>
      <c r="D73" s="145" t="s">
        <v>179</v>
      </c>
      <c r="E73" s="123" t="s">
        <v>29</v>
      </c>
      <c r="F73" s="123">
        <v>44044</v>
      </c>
      <c r="G73" s="146"/>
      <c r="H73" s="147" t="s">
        <v>5</v>
      </c>
      <c r="I73" s="77"/>
      <c r="J73" s="96"/>
      <c r="K73" s="97">
        <v>0</v>
      </c>
      <c r="L73" s="97">
        <v>1</v>
      </c>
      <c r="M73" s="97">
        <v>1</v>
      </c>
      <c r="N73" s="97">
        <v>1</v>
      </c>
      <c r="O73" s="97">
        <v>1</v>
      </c>
      <c r="P73" s="97">
        <v>1</v>
      </c>
      <c r="Q73" s="97">
        <v>1</v>
      </c>
      <c r="R73" s="97">
        <v>1</v>
      </c>
      <c r="S73" s="97">
        <v>1</v>
      </c>
      <c r="T73" s="126">
        <v>1</v>
      </c>
      <c r="U73" s="126">
        <v>1</v>
      </c>
      <c r="V73" s="97">
        <v>1</v>
      </c>
      <c r="W73" s="97">
        <v>1</v>
      </c>
      <c r="X73" s="97">
        <v>1</v>
      </c>
      <c r="Y73" s="97">
        <v>1</v>
      </c>
      <c r="Z73" s="97">
        <v>1</v>
      </c>
      <c r="AA73" s="97">
        <v>1</v>
      </c>
      <c r="AB73" s="97">
        <v>1</v>
      </c>
      <c r="AC73" s="97">
        <v>1</v>
      </c>
      <c r="AD73" s="97">
        <v>1</v>
      </c>
      <c r="AE73" s="97">
        <v>1</v>
      </c>
      <c r="AF73" s="97">
        <v>1</v>
      </c>
      <c r="AG73" s="127">
        <v>1</v>
      </c>
      <c r="AH73" s="97">
        <v>1</v>
      </c>
      <c r="AI73" s="97">
        <v>1</v>
      </c>
      <c r="AJ73" s="97">
        <v>1</v>
      </c>
      <c r="AK73" s="97">
        <v>1</v>
      </c>
      <c r="AL73" s="97">
        <v>1</v>
      </c>
      <c r="AM73" s="99">
        <v>1</v>
      </c>
      <c r="AN73" s="97">
        <v>1</v>
      </c>
      <c r="AO73" s="97">
        <v>1</v>
      </c>
      <c r="AP73" s="97">
        <v>1</v>
      </c>
      <c r="AQ73" s="97">
        <v>1</v>
      </c>
      <c r="AR73" s="100">
        <v>1</v>
      </c>
      <c r="AS73" s="97">
        <v>1</v>
      </c>
      <c r="AT73" s="97">
        <v>1</v>
      </c>
      <c r="AU73" s="97">
        <v>1</v>
      </c>
      <c r="AV73" s="97">
        <v>1</v>
      </c>
      <c r="AW73" s="97">
        <v>1</v>
      </c>
      <c r="AX73" s="97">
        <v>1</v>
      </c>
      <c r="AY73" s="97"/>
      <c r="AZ73" s="97"/>
      <c r="BA73" s="97"/>
      <c r="BB73" s="97"/>
      <c r="BC73" s="97"/>
      <c r="BD73" s="101"/>
      <c r="BE73" s="77"/>
      <c r="BF73" s="102">
        <f t="shared" si="1"/>
        <v>22</v>
      </c>
      <c r="BH73" s="104">
        <f t="shared" si="2"/>
        <v>0</v>
      </c>
      <c r="BI73" s="105">
        <f t="shared" ref="BI73:BI79" si="24">SUMIF($K$8:$BD$8,"F",K73:BD73)</f>
        <v>17</v>
      </c>
      <c r="BJ73" s="148"/>
      <c r="BK73" s="107">
        <f t="shared" ref="BK73:BK194" si="25">BI73*BJ73</f>
        <v>0</v>
      </c>
      <c r="BL73" s="104">
        <f t="shared" si="0"/>
        <v>0</v>
      </c>
      <c r="BM73" s="104">
        <v>416071.5</v>
      </c>
      <c r="BN73" s="104">
        <f t="shared" si="4"/>
        <v>-416071.5</v>
      </c>
      <c r="BO73" s="1" t="s">
        <v>178</v>
      </c>
      <c r="BP73" s="1" t="s">
        <v>180</v>
      </c>
      <c r="BQ73" s="1">
        <v>9500</v>
      </c>
      <c r="BR73" s="1">
        <v>42</v>
      </c>
      <c r="BS73" s="7">
        <v>399000</v>
      </c>
      <c r="BT73" s="149"/>
      <c r="BU73" s="128">
        <f t="shared" si="23"/>
        <v>0</v>
      </c>
      <c r="BV73" s="128">
        <f t="shared" si="23"/>
        <v>0</v>
      </c>
      <c r="BW73" s="128">
        <f t="shared" si="23"/>
        <v>0</v>
      </c>
      <c r="BX73" s="128">
        <f t="shared" si="23"/>
        <v>0</v>
      </c>
      <c r="BY73" s="128">
        <f t="shared" si="23"/>
        <v>0</v>
      </c>
      <c r="BZ73" s="128">
        <f t="shared" si="23"/>
        <v>0</v>
      </c>
      <c r="CA73" s="128">
        <f t="shared" si="23"/>
        <v>0</v>
      </c>
      <c r="CB73" s="128">
        <f t="shared" si="23"/>
        <v>0</v>
      </c>
      <c r="CC73" s="128">
        <f t="shared" si="23"/>
        <v>0</v>
      </c>
      <c r="CD73" s="128">
        <f t="shared" si="23"/>
        <v>0</v>
      </c>
      <c r="CE73" s="128">
        <f t="shared" si="23"/>
        <v>0</v>
      </c>
      <c r="CF73" s="128">
        <f t="shared" si="23"/>
        <v>0</v>
      </c>
      <c r="CG73" s="128">
        <f t="shared" si="23"/>
        <v>0</v>
      </c>
      <c r="CH73" s="128">
        <f t="shared" si="23"/>
        <v>0</v>
      </c>
      <c r="CI73" s="128">
        <f t="shared" si="23"/>
        <v>0</v>
      </c>
      <c r="CJ73" s="128">
        <f t="shared" si="18"/>
        <v>0</v>
      </c>
      <c r="CK73" s="128">
        <f t="shared" si="18"/>
        <v>0</v>
      </c>
      <c r="CL73" s="128">
        <f t="shared" si="18"/>
        <v>0</v>
      </c>
      <c r="CM73" s="128">
        <f t="shared" si="18"/>
        <v>0</v>
      </c>
      <c r="CN73" s="128">
        <f t="shared" si="21"/>
        <v>0</v>
      </c>
      <c r="CO73" s="128">
        <f t="shared" si="21"/>
        <v>0</v>
      </c>
      <c r="CP73" s="128">
        <f t="shared" si="21"/>
        <v>0</v>
      </c>
      <c r="CQ73" s="128">
        <f t="shared" si="21"/>
        <v>0</v>
      </c>
      <c r="CR73" s="128">
        <f t="shared" si="21"/>
        <v>0</v>
      </c>
      <c r="CS73" s="128">
        <f t="shared" si="21"/>
        <v>0</v>
      </c>
      <c r="CT73" s="128">
        <f t="shared" si="21"/>
        <v>0</v>
      </c>
      <c r="CU73" s="128">
        <f t="shared" si="21"/>
        <v>0</v>
      </c>
      <c r="CV73" s="128">
        <f t="shared" si="21"/>
        <v>0</v>
      </c>
      <c r="CW73" s="128">
        <f t="shared" si="21"/>
        <v>0</v>
      </c>
      <c r="CX73" s="128">
        <f t="shared" si="21"/>
        <v>0</v>
      </c>
      <c r="CY73" s="128">
        <f t="shared" si="21"/>
        <v>0</v>
      </c>
      <c r="CZ73" s="128">
        <f t="shared" si="10"/>
        <v>0</v>
      </c>
      <c r="DA73" s="128">
        <f t="shared" si="10"/>
        <v>0</v>
      </c>
      <c r="DB73" s="128">
        <f t="shared" si="10"/>
        <v>0</v>
      </c>
      <c r="DC73" s="128"/>
    </row>
    <row r="74" spans="2:107">
      <c r="B74" s="143" t="s">
        <v>177</v>
      </c>
      <c r="C74" s="144" t="s">
        <v>181</v>
      </c>
      <c r="D74" s="145" t="s">
        <v>182</v>
      </c>
      <c r="E74" s="123" t="s">
        <v>29</v>
      </c>
      <c r="F74" s="123">
        <v>43891</v>
      </c>
      <c r="G74" s="146"/>
      <c r="H74" s="147" t="s">
        <v>52</v>
      </c>
      <c r="I74" s="77"/>
      <c r="J74" s="96"/>
      <c r="K74" s="97">
        <v>1</v>
      </c>
      <c r="L74" s="97">
        <v>1</v>
      </c>
      <c r="M74" s="97">
        <v>1</v>
      </c>
      <c r="N74" s="97">
        <v>1</v>
      </c>
      <c r="O74" s="97">
        <v>1</v>
      </c>
      <c r="P74" s="97">
        <v>1</v>
      </c>
      <c r="Q74" s="97">
        <v>1</v>
      </c>
      <c r="R74" s="97"/>
      <c r="S74" s="97">
        <v>2</v>
      </c>
      <c r="T74" s="97">
        <v>1</v>
      </c>
      <c r="U74" s="97">
        <v>1</v>
      </c>
      <c r="V74" s="97">
        <v>1</v>
      </c>
      <c r="W74" s="97">
        <v>1</v>
      </c>
      <c r="X74" s="97">
        <v>1</v>
      </c>
      <c r="Y74" s="97">
        <v>1</v>
      </c>
      <c r="Z74" s="97">
        <v>1</v>
      </c>
      <c r="AA74" s="97">
        <v>1</v>
      </c>
      <c r="AB74" s="97">
        <v>1</v>
      </c>
      <c r="AC74" s="97">
        <v>1</v>
      </c>
      <c r="AD74" s="97">
        <v>1</v>
      </c>
      <c r="AE74" s="97">
        <v>1</v>
      </c>
      <c r="AF74" s="97">
        <v>1</v>
      </c>
      <c r="AG74" s="150">
        <v>1</v>
      </c>
      <c r="AH74" s="97">
        <v>1</v>
      </c>
      <c r="AI74" s="97">
        <v>1</v>
      </c>
      <c r="AJ74" s="97">
        <v>1</v>
      </c>
      <c r="AK74" s="97">
        <v>1</v>
      </c>
      <c r="AL74" s="97">
        <v>1</v>
      </c>
      <c r="AM74" s="99">
        <v>1</v>
      </c>
      <c r="AN74" s="97">
        <v>1</v>
      </c>
      <c r="AO74" s="97">
        <v>1</v>
      </c>
      <c r="AP74" s="97">
        <v>1</v>
      </c>
      <c r="AQ74" s="97">
        <v>1</v>
      </c>
      <c r="AR74" s="100">
        <v>1</v>
      </c>
      <c r="AS74" s="97">
        <v>1</v>
      </c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101"/>
      <c r="BE74" s="77"/>
      <c r="BF74" s="102">
        <f t="shared" si="1"/>
        <v>23</v>
      </c>
      <c r="BH74" s="104">
        <f t="shared" si="2"/>
        <v>0</v>
      </c>
      <c r="BI74" s="105">
        <f t="shared" si="24"/>
        <v>12</v>
      </c>
      <c r="BJ74" s="148"/>
      <c r="BK74" s="107">
        <f t="shared" si="25"/>
        <v>0</v>
      </c>
      <c r="BL74" s="104">
        <f t="shared" ref="BL74:BL137" si="26">BH74+BK74</f>
        <v>0</v>
      </c>
      <c r="BM74" s="104">
        <v>431714.32850000006</v>
      </c>
      <c r="BN74" s="104">
        <f t="shared" si="4"/>
        <v>-431714.32850000006</v>
      </c>
      <c r="BO74" s="1" t="s">
        <v>181</v>
      </c>
      <c r="BP74" s="1" t="s">
        <v>182</v>
      </c>
      <c r="BQ74" s="1">
        <v>10768.333333333334</v>
      </c>
      <c r="BR74" s="1">
        <v>42</v>
      </c>
      <c r="BS74" s="7">
        <v>452270</v>
      </c>
      <c r="BT74" s="149"/>
      <c r="BU74" s="128">
        <f t="shared" si="23"/>
        <v>0</v>
      </c>
      <c r="BV74" s="128">
        <f t="shared" si="23"/>
        <v>0</v>
      </c>
      <c r="BW74" s="128">
        <f t="shared" si="23"/>
        <v>0</v>
      </c>
      <c r="BX74" s="128">
        <f t="shared" si="23"/>
        <v>0</v>
      </c>
      <c r="BY74" s="128">
        <f t="shared" si="23"/>
        <v>0</v>
      </c>
      <c r="BZ74" s="128">
        <f t="shared" si="23"/>
        <v>0</v>
      </c>
      <c r="CA74" s="128">
        <f t="shared" si="23"/>
        <v>0</v>
      </c>
      <c r="CB74" s="128">
        <f t="shared" si="23"/>
        <v>0</v>
      </c>
      <c r="CC74" s="128">
        <f t="shared" si="23"/>
        <v>0</v>
      </c>
      <c r="CD74" s="128">
        <f t="shared" si="23"/>
        <v>0</v>
      </c>
      <c r="CE74" s="128">
        <f t="shared" si="23"/>
        <v>0</v>
      </c>
      <c r="CF74" s="128">
        <f t="shared" si="23"/>
        <v>0</v>
      </c>
      <c r="CG74" s="128">
        <f t="shared" si="23"/>
        <v>0</v>
      </c>
      <c r="CH74" s="128">
        <f t="shared" si="23"/>
        <v>0</v>
      </c>
      <c r="CI74" s="128">
        <f t="shared" si="23"/>
        <v>0</v>
      </c>
      <c r="CJ74" s="128">
        <f t="shared" si="18"/>
        <v>0</v>
      </c>
      <c r="CK74" s="128">
        <f t="shared" si="18"/>
        <v>0</v>
      </c>
      <c r="CL74" s="128">
        <f t="shared" si="18"/>
        <v>0</v>
      </c>
      <c r="CM74" s="128">
        <f t="shared" si="18"/>
        <v>0</v>
      </c>
      <c r="CN74" s="128">
        <f t="shared" si="21"/>
        <v>0</v>
      </c>
      <c r="CO74" s="128">
        <f t="shared" si="21"/>
        <v>0</v>
      </c>
      <c r="CP74" s="128">
        <f t="shared" si="21"/>
        <v>0</v>
      </c>
      <c r="CQ74" s="128">
        <f t="shared" si="21"/>
        <v>0</v>
      </c>
      <c r="CR74" s="128">
        <f t="shared" si="21"/>
        <v>0</v>
      </c>
      <c r="CS74" s="128">
        <f t="shared" si="21"/>
        <v>0</v>
      </c>
      <c r="CT74" s="128">
        <f t="shared" si="21"/>
        <v>0</v>
      </c>
      <c r="CU74" s="128">
        <f t="shared" si="21"/>
        <v>0</v>
      </c>
      <c r="CV74" s="128">
        <f t="shared" si="21"/>
        <v>0</v>
      </c>
      <c r="CW74" s="128">
        <f t="shared" si="21"/>
        <v>0</v>
      </c>
      <c r="CX74" s="128">
        <f t="shared" si="21"/>
        <v>0</v>
      </c>
      <c r="CY74" s="128">
        <f t="shared" si="21"/>
        <v>0</v>
      </c>
      <c r="CZ74" s="128">
        <f t="shared" si="10"/>
        <v>0</v>
      </c>
      <c r="DA74" s="128">
        <f t="shared" si="10"/>
        <v>0</v>
      </c>
      <c r="DB74" s="128">
        <f t="shared" si="10"/>
        <v>0</v>
      </c>
      <c r="DC74" s="128"/>
    </row>
    <row r="75" spans="2:107">
      <c r="B75" s="143" t="s">
        <v>177</v>
      </c>
      <c r="C75" s="144" t="s">
        <v>183</v>
      </c>
      <c r="D75" s="145" t="s">
        <v>184</v>
      </c>
      <c r="E75" s="123" t="s">
        <v>29</v>
      </c>
      <c r="F75" s="123">
        <v>43556</v>
      </c>
      <c r="G75" s="146"/>
      <c r="H75" s="147" t="s">
        <v>5</v>
      </c>
      <c r="I75" s="77"/>
      <c r="J75" s="96"/>
      <c r="K75" s="97">
        <v>1</v>
      </c>
      <c r="L75" s="97">
        <v>1</v>
      </c>
      <c r="M75" s="97">
        <v>0</v>
      </c>
      <c r="N75" s="97">
        <v>1</v>
      </c>
      <c r="O75" s="97">
        <v>1</v>
      </c>
      <c r="P75" s="97">
        <v>1</v>
      </c>
      <c r="Q75" s="97">
        <v>1</v>
      </c>
      <c r="R75" s="97">
        <v>1</v>
      </c>
      <c r="S75" s="97">
        <v>1</v>
      </c>
      <c r="T75" s="126">
        <v>1</v>
      </c>
      <c r="U75" s="126">
        <v>1</v>
      </c>
      <c r="V75" s="97">
        <v>1</v>
      </c>
      <c r="W75" s="97">
        <v>1</v>
      </c>
      <c r="X75" s="97">
        <v>1</v>
      </c>
      <c r="Y75" s="97">
        <v>1</v>
      </c>
      <c r="Z75" s="97">
        <v>1</v>
      </c>
      <c r="AA75" s="97">
        <v>1</v>
      </c>
      <c r="AB75" s="97">
        <v>1</v>
      </c>
      <c r="AC75" s="97">
        <v>1</v>
      </c>
      <c r="AD75" s="97">
        <v>1</v>
      </c>
      <c r="AE75" s="97">
        <v>1</v>
      </c>
      <c r="AF75" s="97">
        <v>1</v>
      </c>
      <c r="AG75" s="127">
        <v>1</v>
      </c>
      <c r="AH75" s="97">
        <v>1</v>
      </c>
      <c r="AI75" s="97">
        <v>1</v>
      </c>
      <c r="AJ75" s="97">
        <v>1</v>
      </c>
      <c r="AK75" s="97">
        <v>1</v>
      </c>
      <c r="AL75" s="97">
        <v>1</v>
      </c>
      <c r="AM75" s="99">
        <v>1</v>
      </c>
      <c r="AN75" s="97"/>
      <c r="AO75" s="97"/>
      <c r="AP75" s="97"/>
      <c r="AQ75" s="97"/>
      <c r="AR75" s="100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101"/>
      <c r="BE75" s="77"/>
      <c r="BF75" s="102">
        <f t="shared" ref="BF75:BF138" si="27">SUMIF($J$8:$BD$8,"A",$J75:$BD75)</f>
        <v>22</v>
      </c>
      <c r="BH75" s="104">
        <f t="shared" si="2"/>
        <v>0</v>
      </c>
      <c r="BI75" s="105">
        <f t="shared" si="24"/>
        <v>6</v>
      </c>
      <c r="BJ75" s="148"/>
      <c r="BK75" s="107">
        <f t="shared" si="25"/>
        <v>0</v>
      </c>
      <c r="BL75" s="104">
        <f t="shared" si="26"/>
        <v>0</v>
      </c>
      <c r="BM75" s="104">
        <v>161431.25</v>
      </c>
      <c r="BN75" s="104">
        <f t="shared" si="4"/>
        <v>-161431.25</v>
      </c>
      <c r="BO75" s="1" t="s">
        <v>183</v>
      </c>
      <c r="BP75" s="1" t="s">
        <v>184</v>
      </c>
      <c r="BQ75" s="1">
        <v>6250</v>
      </c>
      <c r="BR75" s="1">
        <v>22</v>
      </c>
      <c r="BS75" s="7">
        <v>137500</v>
      </c>
      <c r="BT75" s="149"/>
      <c r="BU75" s="128">
        <f t="shared" si="23"/>
        <v>0</v>
      </c>
      <c r="BV75" s="128">
        <f t="shared" si="23"/>
        <v>0</v>
      </c>
      <c r="BW75" s="128">
        <f t="shared" si="23"/>
        <v>0</v>
      </c>
      <c r="BX75" s="128">
        <f t="shared" si="23"/>
        <v>0</v>
      </c>
      <c r="BY75" s="128">
        <f t="shared" si="23"/>
        <v>0</v>
      </c>
      <c r="BZ75" s="128">
        <f t="shared" si="23"/>
        <v>0</v>
      </c>
      <c r="CA75" s="128">
        <f t="shared" si="23"/>
        <v>0</v>
      </c>
      <c r="CB75" s="128">
        <f t="shared" si="23"/>
        <v>0</v>
      </c>
      <c r="CC75" s="128">
        <f t="shared" si="23"/>
        <v>0</v>
      </c>
      <c r="CD75" s="128">
        <f t="shared" si="23"/>
        <v>0</v>
      </c>
      <c r="CE75" s="128">
        <f t="shared" si="23"/>
        <v>0</v>
      </c>
      <c r="CF75" s="128">
        <f t="shared" si="23"/>
        <v>0</v>
      </c>
      <c r="CG75" s="128">
        <f t="shared" si="23"/>
        <v>0</v>
      </c>
      <c r="CH75" s="128">
        <f t="shared" si="23"/>
        <v>0</v>
      </c>
      <c r="CI75" s="128">
        <f t="shared" si="23"/>
        <v>0</v>
      </c>
      <c r="CJ75" s="128">
        <f t="shared" si="18"/>
        <v>0</v>
      </c>
      <c r="CK75" s="128">
        <f t="shared" si="18"/>
        <v>0</v>
      </c>
      <c r="CL75" s="128">
        <f t="shared" si="18"/>
        <v>0</v>
      </c>
      <c r="CM75" s="128">
        <f t="shared" si="18"/>
        <v>0</v>
      </c>
      <c r="CN75" s="128">
        <f t="shared" si="21"/>
        <v>0</v>
      </c>
      <c r="CO75" s="128">
        <f t="shared" si="21"/>
        <v>0</v>
      </c>
      <c r="CP75" s="128">
        <f t="shared" si="21"/>
        <v>0</v>
      </c>
      <c r="CQ75" s="128">
        <f t="shared" si="21"/>
        <v>0</v>
      </c>
      <c r="CR75" s="128">
        <f t="shared" si="21"/>
        <v>0</v>
      </c>
      <c r="CS75" s="128">
        <f t="shared" si="21"/>
        <v>0</v>
      </c>
      <c r="CT75" s="128">
        <f t="shared" si="21"/>
        <v>0</v>
      </c>
      <c r="CU75" s="128">
        <f t="shared" si="21"/>
        <v>0</v>
      </c>
      <c r="CV75" s="128">
        <f t="shared" si="21"/>
        <v>0</v>
      </c>
      <c r="CW75" s="128">
        <f t="shared" si="21"/>
        <v>0</v>
      </c>
      <c r="CX75" s="128">
        <f t="shared" si="21"/>
        <v>0</v>
      </c>
      <c r="CY75" s="128">
        <f t="shared" si="21"/>
        <v>0</v>
      </c>
      <c r="CZ75" s="128">
        <f t="shared" si="10"/>
        <v>0</v>
      </c>
      <c r="DA75" s="128">
        <f t="shared" si="10"/>
        <v>0</v>
      </c>
      <c r="DB75" s="128">
        <f t="shared" si="10"/>
        <v>0</v>
      </c>
      <c r="DC75" s="128"/>
    </row>
    <row r="76" spans="2:107">
      <c r="B76" s="143" t="s">
        <v>177</v>
      </c>
      <c r="C76" s="144" t="s">
        <v>185</v>
      </c>
      <c r="D76" s="145" t="s">
        <v>186</v>
      </c>
      <c r="E76" s="123" t="s">
        <v>29</v>
      </c>
      <c r="F76" s="123">
        <v>44105</v>
      </c>
      <c r="G76" s="146"/>
      <c r="H76" s="147" t="s">
        <v>5</v>
      </c>
      <c r="I76" s="77"/>
      <c r="J76" s="96"/>
      <c r="K76" s="97">
        <v>1</v>
      </c>
      <c r="L76" s="97">
        <v>1</v>
      </c>
      <c r="M76" s="97">
        <v>1</v>
      </c>
      <c r="N76" s="97">
        <v>1</v>
      </c>
      <c r="O76" s="97">
        <v>1</v>
      </c>
      <c r="P76" s="97">
        <v>0.87</v>
      </c>
      <c r="Q76" s="97">
        <v>1.1299999999999999</v>
      </c>
      <c r="R76" s="97">
        <v>1</v>
      </c>
      <c r="S76" s="97">
        <v>1</v>
      </c>
      <c r="T76" s="126">
        <v>1</v>
      </c>
      <c r="U76" s="126">
        <v>1</v>
      </c>
      <c r="V76" s="97">
        <v>1</v>
      </c>
      <c r="W76" s="97">
        <v>1</v>
      </c>
      <c r="X76" s="97">
        <v>1</v>
      </c>
      <c r="Y76" s="97">
        <v>1</v>
      </c>
      <c r="Z76" s="97">
        <v>1</v>
      </c>
      <c r="AA76" s="97">
        <v>1</v>
      </c>
      <c r="AB76" s="97">
        <v>1</v>
      </c>
      <c r="AC76" s="97">
        <v>1</v>
      </c>
      <c r="AD76" s="97">
        <v>1</v>
      </c>
      <c r="AE76" s="97">
        <v>1</v>
      </c>
      <c r="AF76" s="97">
        <v>1</v>
      </c>
      <c r="AG76" s="127">
        <v>1</v>
      </c>
      <c r="AH76" s="97">
        <v>1</v>
      </c>
      <c r="AI76" s="97">
        <v>1</v>
      </c>
      <c r="AJ76" s="97"/>
      <c r="AK76" s="97"/>
      <c r="AL76" s="97"/>
      <c r="AM76" s="99"/>
      <c r="AN76" s="97"/>
      <c r="AO76" s="97"/>
      <c r="AP76" s="97"/>
      <c r="AQ76" s="97"/>
      <c r="AR76" s="100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101"/>
      <c r="BE76" s="77"/>
      <c r="BF76" s="102">
        <f t="shared" si="27"/>
        <v>23</v>
      </c>
      <c r="BH76" s="104">
        <f t="shared" ref="BH76:BH112" si="28">BF76*BG76</f>
        <v>0</v>
      </c>
      <c r="BI76" s="105">
        <f t="shared" si="24"/>
        <v>2</v>
      </c>
      <c r="BJ76" s="148"/>
      <c r="BK76" s="107">
        <f t="shared" si="25"/>
        <v>0</v>
      </c>
      <c r="BL76" s="104">
        <f t="shared" si="26"/>
        <v>0</v>
      </c>
      <c r="BM76" s="104">
        <v>247621.5</v>
      </c>
      <c r="BN76" s="104">
        <f t="shared" si="4"/>
        <v>-247621.5</v>
      </c>
      <c r="BO76" s="1" t="s">
        <v>185</v>
      </c>
      <c r="BP76" s="1" t="s">
        <v>187</v>
      </c>
      <c r="BQ76" s="1">
        <v>5498.956666666666</v>
      </c>
      <c r="BR76" s="1">
        <v>45</v>
      </c>
      <c r="BS76" s="7">
        <v>247453.04999999996</v>
      </c>
      <c r="BT76" s="149"/>
      <c r="BU76" s="128">
        <f t="shared" si="23"/>
        <v>0</v>
      </c>
      <c r="BV76" s="128">
        <f t="shared" si="23"/>
        <v>0</v>
      </c>
      <c r="BW76" s="128">
        <f t="shared" si="23"/>
        <v>0</v>
      </c>
      <c r="BX76" s="128">
        <f t="shared" si="23"/>
        <v>0</v>
      </c>
      <c r="BY76" s="128">
        <f t="shared" si="23"/>
        <v>0</v>
      </c>
      <c r="BZ76" s="128">
        <f t="shared" si="23"/>
        <v>0</v>
      </c>
      <c r="CA76" s="128">
        <f t="shared" si="23"/>
        <v>0</v>
      </c>
      <c r="CB76" s="128">
        <f t="shared" si="23"/>
        <v>0</v>
      </c>
      <c r="CC76" s="128">
        <f t="shared" si="23"/>
        <v>0</v>
      </c>
      <c r="CD76" s="128">
        <f t="shared" si="23"/>
        <v>0</v>
      </c>
      <c r="CE76" s="128">
        <f t="shared" si="23"/>
        <v>0</v>
      </c>
      <c r="CF76" s="128">
        <f t="shared" si="23"/>
        <v>0</v>
      </c>
      <c r="CG76" s="128">
        <f t="shared" si="23"/>
        <v>0</v>
      </c>
      <c r="CH76" s="128">
        <f t="shared" si="23"/>
        <v>0</v>
      </c>
      <c r="CI76" s="128">
        <f t="shared" si="23"/>
        <v>0</v>
      </c>
      <c r="CJ76" s="128">
        <f t="shared" si="18"/>
        <v>0</v>
      </c>
      <c r="CK76" s="128">
        <f t="shared" si="18"/>
        <v>0</v>
      </c>
      <c r="CL76" s="128">
        <f t="shared" si="18"/>
        <v>0</v>
      </c>
      <c r="CM76" s="128">
        <f t="shared" si="18"/>
        <v>0</v>
      </c>
      <c r="CN76" s="128">
        <f t="shared" si="21"/>
        <v>0</v>
      </c>
      <c r="CO76" s="128">
        <f t="shared" si="21"/>
        <v>0</v>
      </c>
      <c r="CP76" s="128">
        <f t="shared" si="21"/>
        <v>0</v>
      </c>
      <c r="CQ76" s="128">
        <f t="shared" si="21"/>
        <v>0</v>
      </c>
      <c r="CR76" s="128">
        <f t="shared" si="21"/>
        <v>0</v>
      </c>
      <c r="CS76" s="128">
        <f t="shared" si="21"/>
        <v>0</v>
      </c>
      <c r="CT76" s="128">
        <f t="shared" si="21"/>
        <v>0</v>
      </c>
      <c r="CU76" s="128">
        <f t="shared" si="21"/>
        <v>0</v>
      </c>
      <c r="CV76" s="128">
        <f t="shared" si="21"/>
        <v>0</v>
      </c>
      <c r="CW76" s="128">
        <f t="shared" si="21"/>
        <v>0</v>
      </c>
      <c r="CX76" s="128">
        <f t="shared" si="21"/>
        <v>0</v>
      </c>
      <c r="CY76" s="128">
        <f t="shared" si="21"/>
        <v>0</v>
      </c>
      <c r="CZ76" s="128">
        <f t="shared" si="10"/>
        <v>0</v>
      </c>
      <c r="DA76" s="128">
        <f t="shared" si="10"/>
        <v>0</v>
      </c>
      <c r="DB76" s="128">
        <f t="shared" si="10"/>
        <v>0</v>
      </c>
      <c r="DC76" s="128"/>
    </row>
    <row r="77" spans="2:107">
      <c r="B77" s="143" t="s">
        <v>177</v>
      </c>
      <c r="C77" s="144" t="s">
        <v>188</v>
      </c>
      <c r="D77" s="145" t="s">
        <v>187</v>
      </c>
      <c r="E77" s="123" t="s">
        <v>29</v>
      </c>
      <c r="F77" s="123">
        <v>43709</v>
      </c>
      <c r="G77" s="146"/>
      <c r="H77" s="147" t="s">
        <v>52</v>
      </c>
      <c r="I77" s="77"/>
      <c r="J77" s="96"/>
      <c r="K77" s="97">
        <v>1</v>
      </c>
      <c r="L77" s="97">
        <v>1</v>
      </c>
      <c r="M77" s="97">
        <v>1</v>
      </c>
      <c r="N77" s="97">
        <v>1</v>
      </c>
      <c r="O77" s="97">
        <v>1</v>
      </c>
      <c r="P77" s="97">
        <v>1</v>
      </c>
      <c r="Q77" s="97">
        <v>1</v>
      </c>
      <c r="R77" s="97">
        <v>1</v>
      </c>
      <c r="S77" s="97">
        <v>1</v>
      </c>
      <c r="T77" s="97">
        <v>1</v>
      </c>
      <c r="U77" s="97">
        <v>1</v>
      </c>
      <c r="V77" s="97">
        <v>1</v>
      </c>
      <c r="W77" s="97">
        <v>1</v>
      </c>
      <c r="X77" s="97">
        <v>1</v>
      </c>
      <c r="Y77" s="97">
        <v>1</v>
      </c>
      <c r="Z77" s="97">
        <v>1</v>
      </c>
      <c r="AA77" s="97">
        <v>1</v>
      </c>
      <c r="AB77" s="97">
        <v>1</v>
      </c>
      <c r="AC77" s="97">
        <v>1</v>
      </c>
      <c r="AD77" s="97">
        <v>1</v>
      </c>
      <c r="AE77" s="97">
        <v>1</v>
      </c>
      <c r="AF77" s="97">
        <v>1</v>
      </c>
      <c r="AG77" s="150">
        <v>1</v>
      </c>
      <c r="AH77" s="97">
        <v>1</v>
      </c>
      <c r="AI77" s="97">
        <v>1</v>
      </c>
      <c r="AJ77" s="97">
        <v>1</v>
      </c>
      <c r="AK77" s="97">
        <v>1</v>
      </c>
      <c r="AL77" s="97">
        <v>1</v>
      </c>
      <c r="AM77" s="99">
        <v>1</v>
      </c>
      <c r="AN77" s="97"/>
      <c r="AO77" s="97"/>
      <c r="AP77" s="97"/>
      <c r="AQ77" s="97"/>
      <c r="AR77" s="100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101"/>
      <c r="BE77" s="77"/>
      <c r="BF77" s="102">
        <f t="shared" si="27"/>
        <v>23</v>
      </c>
      <c r="BH77" s="104">
        <f t="shared" si="28"/>
        <v>0</v>
      </c>
      <c r="BI77" s="105">
        <f t="shared" si="24"/>
        <v>6</v>
      </c>
      <c r="BJ77" s="148"/>
      <c r="BK77" s="107">
        <f t="shared" si="25"/>
        <v>0</v>
      </c>
      <c r="BL77" s="104">
        <f t="shared" si="26"/>
        <v>0</v>
      </c>
      <c r="BM77" s="104">
        <v>182666.21219859997</v>
      </c>
      <c r="BN77" s="104">
        <f t="shared" si="4"/>
        <v>-182666.21219859997</v>
      </c>
      <c r="BO77" s="1" t="s">
        <v>188</v>
      </c>
      <c r="BP77" s="1" t="s">
        <v>189</v>
      </c>
      <c r="BQ77" s="1">
        <v>4892.333333333333</v>
      </c>
      <c r="BR77" s="1">
        <v>37</v>
      </c>
      <c r="BS77" s="7">
        <v>181016.33333333331</v>
      </c>
      <c r="BT77" s="149"/>
      <c r="BU77" s="128">
        <f t="shared" si="23"/>
        <v>0</v>
      </c>
      <c r="BV77" s="128">
        <f t="shared" si="23"/>
        <v>0</v>
      </c>
      <c r="BW77" s="128">
        <f t="shared" si="23"/>
        <v>0</v>
      </c>
      <c r="BX77" s="128">
        <f t="shared" si="23"/>
        <v>0</v>
      </c>
      <c r="BY77" s="128">
        <f t="shared" si="23"/>
        <v>0</v>
      </c>
      <c r="BZ77" s="128">
        <f t="shared" si="23"/>
        <v>0</v>
      </c>
      <c r="CA77" s="128">
        <f t="shared" si="23"/>
        <v>0</v>
      </c>
      <c r="CB77" s="128">
        <f t="shared" si="23"/>
        <v>0</v>
      </c>
      <c r="CC77" s="128">
        <f t="shared" si="23"/>
        <v>0</v>
      </c>
      <c r="CD77" s="128">
        <f t="shared" si="23"/>
        <v>0</v>
      </c>
      <c r="CE77" s="128">
        <f t="shared" si="23"/>
        <v>0</v>
      </c>
      <c r="CF77" s="128">
        <f t="shared" si="23"/>
        <v>0</v>
      </c>
      <c r="CG77" s="128">
        <f t="shared" si="23"/>
        <v>0</v>
      </c>
      <c r="CH77" s="128">
        <f t="shared" si="23"/>
        <v>0</v>
      </c>
      <c r="CI77" s="128">
        <f t="shared" si="23"/>
        <v>0</v>
      </c>
      <c r="CJ77" s="128">
        <f t="shared" si="18"/>
        <v>0</v>
      </c>
      <c r="CK77" s="128">
        <f t="shared" si="18"/>
        <v>0</v>
      </c>
      <c r="CL77" s="128">
        <f t="shared" si="18"/>
        <v>0</v>
      </c>
      <c r="CM77" s="128">
        <f t="shared" si="18"/>
        <v>0</v>
      </c>
      <c r="CN77" s="128">
        <f t="shared" si="21"/>
        <v>0</v>
      </c>
      <c r="CO77" s="128">
        <f t="shared" si="21"/>
        <v>0</v>
      </c>
      <c r="CP77" s="128">
        <f t="shared" si="21"/>
        <v>0</v>
      </c>
      <c r="CQ77" s="128">
        <f t="shared" si="21"/>
        <v>0</v>
      </c>
      <c r="CR77" s="128">
        <f t="shared" si="21"/>
        <v>0</v>
      </c>
      <c r="CS77" s="128">
        <f t="shared" si="21"/>
        <v>0</v>
      </c>
      <c r="CT77" s="128">
        <f t="shared" si="21"/>
        <v>0</v>
      </c>
      <c r="CU77" s="128">
        <f t="shared" si="21"/>
        <v>0</v>
      </c>
      <c r="CV77" s="128">
        <f t="shared" si="21"/>
        <v>0</v>
      </c>
      <c r="CW77" s="128">
        <f t="shared" si="21"/>
        <v>0</v>
      </c>
      <c r="CX77" s="128">
        <f t="shared" si="21"/>
        <v>0</v>
      </c>
      <c r="CY77" s="128">
        <f t="shared" si="21"/>
        <v>0</v>
      </c>
      <c r="CZ77" s="128">
        <f t="shared" si="10"/>
        <v>0</v>
      </c>
      <c r="DA77" s="128">
        <f t="shared" si="10"/>
        <v>0</v>
      </c>
      <c r="DB77" s="128">
        <f t="shared" si="10"/>
        <v>0</v>
      </c>
      <c r="DC77" s="128"/>
    </row>
    <row r="78" spans="2:107">
      <c r="B78" s="143" t="s">
        <v>177</v>
      </c>
      <c r="C78" s="144" t="s">
        <v>190</v>
      </c>
      <c r="D78" s="145" t="s">
        <v>191</v>
      </c>
      <c r="E78" s="123" t="s">
        <v>29</v>
      </c>
      <c r="F78" s="123">
        <v>43922</v>
      </c>
      <c r="G78" s="146"/>
      <c r="H78" s="147" t="s">
        <v>5</v>
      </c>
      <c r="I78" s="77"/>
      <c r="J78" s="96"/>
      <c r="K78" s="97">
        <v>1</v>
      </c>
      <c r="L78" s="97">
        <v>1</v>
      </c>
      <c r="M78" s="97">
        <v>1</v>
      </c>
      <c r="N78" s="97">
        <v>2</v>
      </c>
      <c r="O78" s="97">
        <v>1</v>
      </c>
      <c r="P78" s="97">
        <v>1</v>
      </c>
      <c r="Q78" s="97">
        <v>1</v>
      </c>
      <c r="R78" s="97">
        <v>1</v>
      </c>
      <c r="S78" s="97">
        <v>1</v>
      </c>
      <c r="T78" s="126">
        <v>1</v>
      </c>
      <c r="U78" s="126">
        <v>1</v>
      </c>
      <c r="V78" s="97">
        <v>1</v>
      </c>
      <c r="W78" s="97">
        <v>1</v>
      </c>
      <c r="X78" s="97">
        <v>1</v>
      </c>
      <c r="Y78" s="97">
        <v>1</v>
      </c>
      <c r="Z78" s="97">
        <v>1</v>
      </c>
      <c r="AA78" s="97">
        <v>1</v>
      </c>
      <c r="AB78" s="97">
        <v>1</v>
      </c>
      <c r="AC78" s="97">
        <v>1</v>
      </c>
      <c r="AD78" s="97">
        <v>1</v>
      </c>
      <c r="AE78" s="97">
        <v>1</v>
      </c>
      <c r="AF78" s="97">
        <v>1</v>
      </c>
      <c r="AG78" s="127">
        <v>1</v>
      </c>
      <c r="AH78" s="97">
        <v>1</v>
      </c>
      <c r="AI78" s="97">
        <v>1</v>
      </c>
      <c r="AJ78" s="97">
        <v>1</v>
      </c>
      <c r="AK78" s="97">
        <v>1</v>
      </c>
      <c r="AL78" s="97">
        <v>1</v>
      </c>
      <c r="AM78" s="99">
        <v>1</v>
      </c>
      <c r="AN78" s="97">
        <v>1</v>
      </c>
      <c r="AO78" s="97">
        <v>1</v>
      </c>
      <c r="AP78" s="97">
        <v>1</v>
      </c>
      <c r="AQ78" s="97">
        <v>1</v>
      </c>
      <c r="AR78" s="100">
        <v>1</v>
      </c>
      <c r="AS78" s="97">
        <v>1</v>
      </c>
      <c r="AT78" s="97">
        <v>1</v>
      </c>
      <c r="AU78" s="97">
        <v>1</v>
      </c>
      <c r="AV78" s="97">
        <v>1</v>
      </c>
      <c r="AW78" s="97">
        <v>1</v>
      </c>
      <c r="AX78" s="97">
        <v>1</v>
      </c>
      <c r="AY78" s="97"/>
      <c r="AZ78" s="97"/>
      <c r="BA78" s="97"/>
      <c r="BB78" s="97"/>
      <c r="BC78" s="97"/>
      <c r="BD78" s="101"/>
      <c r="BE78" s="77"/>
      <c r="BF78" s="102">
        <f t="shared" si="27"/>
        <v>24</v>
      </c>
      <c r="BH78" s="104">
        <f t="shared" si="28"/>
        <v>0</v>
      </c>
      <c r="BI78" s="105">
        <f t="shared" si="24"/>
        <v>17</v>
      </c>
      <c r="BJ78" s="148"/>
      <c r="BK78" s="107">
        <f t="shared" si="25"/>
        <v>0</v>
      </c>
      <c r="BL78" s="104">
        <f t="shared" si="26"/>
        <v>0</v>
      </c>
      <c r="BM78" s="104">
        <v>93489.75</v>
      </c>
      <c r="BN78" s="104">
        <f t="shared" ref="BN78:BN141" si="29">BL78-BM78</f>
        <v>-93489.75</v>
      </c>
      <c r="BO78" s="1" t="s">
        <v>192</v>
      </c>
      <c r="BP78" s="1" t="s">
        <v>191</v>
      </c>
      <c r="BQ78" s="1">
        <v>2000</v>
      </c>
      <c r="BR78" s="1">
        <v>39</v>
      </c>
      <c r="BS78" s="7">
        <v>78000</v>
      </c>
      <c r="BT78" s="149"/>
      <c r="BU78" s="128">
        <f t="shared" si="23"/>
        <v>0</v>
      </c>
      <c r="BV78" s="128">
        <f t="shared" si="23"/>
        <v>0</v>
      </c>
      <c r="BW78" s="128">
        <f t="shared" si="23"/>
        <v>0</v>
      </c>
      <c r="BX78" s="128">
        <f t="shared" si="23"/>
        <v>0</v>
      </c>
      <c r="BY78" s="128">
        <f t="shared" si="23"/>
        <v>0</v>
      </c>
      <c r="BZ78" s="128">
        <f t="shared" si="23"/>
        <v>0</v>
      </c>
      <c r="CA78" s="128">
        <f t="shared" si="23"/>
        <v>0</v>
      </c>
      <c r="CB78" s="128">
        <f t="shared" si="23"/>
        <v>0</v>
      </c>
      <c r="CC78" s="128">
        <f t="shared" si="23"/>
        <v>0</v>
      </c>
      <c r="CD78" s="128">
        <f t="shared" si="23"/>
        <v>0</v>
      </c>
      <c r="CE78" s="128">
        <f t="shared" si="23"/>
        <v>0</v>
      </c>
      <c r="CF78" s="128">
        <f t="shared" si="23"/>
        <v>0</v>
      </c>
      <c r="CG78" s="128">
        <f t="shared" si="23"/>
        <v>0</v>
      </c>
      <c r="CH78" s="128">
        <f t="shared" si="23"/>
        <v>0</v>
      </c>
      <c r="CI78" s="128">
        <f t="shared" si="23"/>
        <v>0</v>
      </c>
      <c r="CJ78" s="128">
        <f t="shared" si="18"/>
        <v>0</v>
      </c>
      <c r="CK78" s="128">
        <f t="shared" si="18"/>
        <v>0</v>
      </c>
      <c r="CL78" s="128">
        <f t="shared" si="18"/>
        <v>0</v>
      </c>
      <c r="CM78" s="128">
        <f t="shared" si="18"/>
        <v>0</v>
      </c>
      <c r="CN78" s="128">
        <f t="shared" si="21"/>
        <v>0</v>
      </c>
      <c r="CO78" s="128">
        <f t="shared" si="21"/>
        <v>0</v>
      </c>
      <c r="CP78" s="128">
        <f t="shared" si="21"/>
        <v>0</v>
      </c>
      <c r="CQ78" s="128">
        <f t="shared" si="21"/>
        <v>0</v>
      </c>
      <c r="CR78" s="128">
        <f t="shared" si="21"/>
        <v>0</v>
      </c>
      <c r="CS78" s="128">
        <f t="shared" si="21"/>
        <v>0</v>
      </c>
      <c r="CT78" s="128">
        <f t="shared" si="21"/>
        <v>0</v>
      </c>
      <c r="CU78" s="128">
        <f t="shared" si="21"/>
        <v>0</v>
      </c>
      <c r="CV78" s="128">
        <f t="shared" si="21"/>
        <v>0</v>
      </c>
      <c r="CW78" s="128">
        <f t="shared" si="21"/>
        <v>0</v>
      </c>
      <c r="CX78" s="128">
        <f t="shared" si="21"/>
        <v>0</v>
      </c>
      <c r="CY78" s="128">
        <f t="shared" si="21"/>
        <v>0</v>
      </c>
      <c r="CZ78" s="128">
        <f t="shared" si="10"/>
        <v>0</v>
      </c>
      <c r="DA78" s="128">
        <f t="shared" si="10"/>
        <v>0</v>
      </c>
      <c r="DB78" s="128">
        <f t="shared" si="10"/>
        <v>0</v>
      </c>
      <c r="DC78" s="128"/>
    </row>
    <row r="79" spans="2:107">
      <c r="B79" s="143" t="s">
        <v>177</v>
      </c>
      <c r="C79" s="144" t="s">
        <v>190</v>
      </c>
      <c r="D79" s="145" t="s">
        <v>193</v>
      </c>
      <c r="E79" s="123" t="s">
        <v>29</v>
      </c>
      <c r="F79" s="123">
        <v>43770</v>
      </c>
      <c r="G79" s="146" t="s">
        <v>194</v>
      </c>
      <c r="H79" s="147" t="s">
        <v>5</v>
      </c>
      <c r="I79" s="77"/>
      <c r="J79" s="96"/>
      <c r="K79" s="97">
        <v>0</v>
      </c>
      <c r="L79" s="97"/>
      <c r="M79" s="97">
        <v>0</v>
      </c>
      <c r="N79" s="97">
        <v>1</v>
      </c>
      <c r="O79" s="97">
        <v>1</v>
      </c>
      <c r="P79" s="97">
        <v>1</v>
      </c>
      <c r="Q79" s="97">
        <v>1</v>
      </c>
      <c r="R79" s="97">
        <v>1</v>
      </c>
      <c r="S79" s="97">
        <v>1</v>
      </c>
      <c r="T79" s="126">
        <v>1</v>
      </c>
      <c r="U79" s="126">
        <v>1</v>
      </c>
      <c r="V79" s="97">
        <v>1</v>
      </c>
      <c r="W79" s="97">
        <v>1</v>
      </c>
      <c r="X79" s="97">
        <v>1</v>
      </c>
      <c r="Y79" s="97">
        <v>1</v>
      </c>
      <c r="Z79" s="97">
        <v>1</v>
      </c>
      <c r="AA79" s="97">
        <v>1</v>
      </c>
      <c r="AB79" s="97">
        <v>1</v>
      </c>
      <c r="AC79" s="97">
        <v>1</v>
      </c>
      <c r="AD79" s="97">
        <v>1</v>
      </c>
      <c r="AE79" s="97">
        <v>1</v>
      </c>
      <c r="AF79" s="97">
        <v>1</v>
      </c>
      <c r="AG79" s="127">
        <v>1</v>
      </c>
      <c r="AH79" s="97">
        <v>1</v>
      </c>
      <c r="AI79" s="97">
        <v>1</v>
      </c>
      <c r="AJ79" s="97">
        <v>1</v>
      </c>
      <c r="AK79" s="97">
        <v>1</v>
      </c>
      <c r="AL79" s="97">
        <v>1</v>
      </c>
      <c r="AM79" s="99">
        <v>1</v>
      </c>
      <c r="AN79" s="97">
        <v>1</v>
      </c>
      <c r="AO79" s="97">
        <v>1</v>
      </c>
      <c r="AP79" s="97">
        <v>1</v>
      </c>
      <c r="AQ79" s="97">
        <v>1</v>
      </c>
      <c r="AR79" s="100">
        <v>1</v>
      </c>
      <c r="AS79" s="97">
        <v>1</v>
      </c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101"/>
      <c r="BE79" s="77"/>
      <c r="BF79" s="102">
        <f t="shared" si="27"/>
        <v>20</v>
      </c>
      <c r="BH79" s="104">
        <f t="shared" si="28"/>
        <v>0</v>
      </c>
      <c r="BI79" s="105">
        <f t="shared" si="24"/>
        <v>12</v>
      </c>
      <c r="BJ79" s="148"/>
      <c r="BK79" s="107">
        <f t="shared" si="25"/>
        <v>0</v>
      </c>
      <c r="BL79" s="104">
        <f t="shared" si="26"/>
        <v>0</v>
      </c>
      <c r="BM79" s="104">
        <v>78610</v>
      </c>
      <c r="BN79" s="104">
        <f t="shared" si="29"/>
        <v>-78610</v>
      </c>
      <c r="BO79" s="1" t="s">
        <v>195</v>
      </c>
      <c r="BP79" s="1" t="s">
        <v>57</v>
      </c>
      <c r="BQ79" s="1">
        <v>2000</v>
      </c>
      <c r="BR79" s="1">
        <v>24</v>
      </c>
      <c r="BS79" s="7">
        <v>48000</v>
      </c>
      <c r="BT79" s="149"/>
      <c r="BU79" s="128">
        <f t="shared" si="23"/>
        <v>0</v>
      </c>
      <c r="BV79" s="128">
        <f t="shared" si="23"/>
        <v>0</v>
      </c>
      <c r="BW79" s="128">
        <f t="shared" si="23"/>
        <v>0</v>
      </c>
      <c r="BX79" s="128">
        <f t="shared" si="23"/>
        <v>0</v>
      </c>
      <c r="BY79" s="128">
        <f>Z79*$BJ79</f>
        <v>0</v>
      </c>
      <c r="BZ79" s="128">
        <f t="shared" si="23"/>
        <v>0</v>
      </c>
      <c r="CA79" s="128">
        <f t="shared" si="23"/>
        <v>0</v>
      </c>
      <c r="CB79" s="128">
        <f t="shared" si="23"/>
        <v>0</v>
      </c>
      <c r="CC79" s="128">
        <f t="shared" si="23"/>
        <v>0</v>
      </c>
      <c r="CD79" s="128">
        <f t="shared" si="23"/>
        <v>0</v>
      </c>
      <c r="CE79" s="128">
        <f t="shared" si="23"/>
        <v>0</v>
      </c>
      <c r="CF79" s="128">
        <f t="shared" si="23"/>
        <v>0</v>
      </c>
      <c r="CG79" s="128">
        <f t="shared" si="23"/>
        <v>0</v>
      </c>
      <c r="CH79" s="128">
        <f t="shared" si="23"/>
        <v>0</v>
      </c>
      <c r="CI79" s="128">
        <f t="shared" si="23"/>
        <v>0</v>
      </c>
      <c r="CJ79" s="128">
        <f t="shared" si="18"/>
        <v>0</v>
      </c>
      <c r="CK79" s="128">
        <f t="shared" si="18"/>
        <v>0</v>
      </c>
      <c r="CL79" s="128">
        <f t="shared" si="18"/>
        <v>0</v>
      </c>
      <c r="CM79" s="128">
        <f t="shared" si="18"/>
        <v>0</v>
      </c>
      <c r="CN79" s="128">
        <f t="shared" si="21"/>
        <v>0</v>
      </c>
      <c r="CO79" s="128">
        <f t="shared" si="21"/>
        <v>0</v>
      </c>
      <c r="CP79" s="128">
        <f t="shared" si="21"/>
        <v>0</v>
      </c>
      <c r="CQ79" s="128">
        <f t="shared" si="21"/>
        <v>0</v>
      </c>
      <c r="CR79" s="128">
        <f t="shared" si="21"/>
        <v>0</v>
      </c>
      <c r="CS79" s="128">
        <f t="shared" si="21"/>
        <v>0</v>
      </c>
      <c r="CT79" s="128">
        <f t="shared" si="21"/>
        <v>0</v>
      </c>
      <c r="CU79" s="128">
        <f t="shared" si="21"/>
        <v>0</v>
      </c>
      <c r="CV79" s="128">
        <f t="shared" si="21"/>
        <v>0</v>
      </c>
      <c r="CW79" s="128">
        <f t="shared" si="21"/>
        <v>0</v>
      </c>
      <c r="CX79" s="128">
        <f t="shared" si="21"/>
        <v>0</v>
      </c>
      <c r="CY79" s="128">
        <f t="shared" si="21"/>
        <v>0</v>
      </c>
      <c r="CZ79" s="128">
        <f t="shared" si="10"/>
        <v>0</v>
      </c>
      <c r="DA79" s="128">
        <f t="shared" si="10"/>
        <v>0</v>
      </c>
      <c r="DB79" s="128">
        <f t="shared" si="10"/>
        <v>0</v>
      </c>
      <c r="DC79" s="128"/>
    </row>
    <row r="80" spans="2:107" ht="10.8" thickBot="1">
      <c r="B80" s="90"/>
      <c r="C80" s="129"/>
      <c r="D80" s="160"/>
      <c r="E80" s="180"/>
      <c r="F80" s="181"/>
      <c r="G80" s="117"/>
      <c r="H80" s="132"/>
      <c r="I80" s="77"/>
      <c r="J80" s="96"/>
      <c r="K80" s="97">
        <v>0</v>
      </c>
      <c r="L80" s="97"/>
      <c r="M80" s="97"/>
      <c r="N80" s="97"/>
      <c r="O80" s="97">
        <v>0</v>
      </c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8"/>
      <c r="AH80" s="97"/>
      <c r="AI80" s="97"/>
      <c r="AJ80" s="97"/>
      <c r="AK80" s="97"/>
      <c r="AL80" s="97"/>
      <c r="AM80" s="99"/>
      <c r="AN80" s="97"/>
      <c r="AO80" s="97"/>
      <c r="AP80" s="97"/>
      <c r="AQ80" s="97"/>
      <c r="AR80" s="100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101"/>
      <c r="BE80" s="77"/>
      <c r="BF80" s="102">
        <f t="shared" si="27"/>
        <v>0</v>
      </c>
      <c r="BG80" s="103"/>
      <c r="BH80" s="104">
        <f t="shared" si="28"/>
        <v>0</v>
      </c>
      <c r="BI80" s="105"/>
      <c r="BJ80" s="106"/>
      <c r="BK80" s="107"/>
      <c r="BL80" s="104">
        <f t="shared" si="26"/>
        <v>0</v>
      </c>
      <c r="BM80" s="104">
        <v>0</v>
      </c>
      <c r="BN80" s="104">
        <f t="shared" si="29"/>
        <v>0</v>
      </c>
      <c r="BU80" s="128">
        <f>V80*$BJ80</f>
        <v>0</v>
      </c>
      <c r="BV80" s="128">
        <f t="shared" si="23"/>
        <v>0</v>
      </c>
      <c r="BW80" s="128">
        <f t="shared" si="23"/>
        <v>0</v>
      </c>
      <c r="BX80" s="128">
        <f t="shared" si="23"/>
        <v>0</v>
      </c>
      <c r="BY80" s="128">
        <f t="shared" si="23"/>
        <v>0</v>
      </c>
      <c r="BZ80" s="128">
        <f t="shared" si="23"/>
        <v>0</v>
      </c>
      <c r="CA80" s="128">
        <f t="shared" si="23"/>
        <v>0</v>
      </c>
      <c r="CB80" s="128">
        <f t="shared" si="23"/>
        <v>0</v>
      </c>
      <c r="CC80" s="128">
        <f t="shared" si="23"/>
        <v>0</v>
      </c>
      <c r="CD80" s="128">
        <f t="shared" si="23"/>
        <v>0</v>
      </c>
      <c r="CE80" s="128">
        <f t="shared" si="23"/>
        <v>0</v>
      </c>
      <c r="CF80" s="128">
        <f t="shared" si="23"/>
        <v>0</v>
      </c>
      <c r="CG80" s="128">
        <f t="shared" si="23"/>
        <v>0</v>
      </c>
      <c r="CH80" s="128">
        <f t="shared" si="23"/>
        <v>0</v>
      </c>
      <c r="CI80" s="128">
        <f t="shared" si="23"/>
        <v>0</v>
      </c>
      <c r="CJ80" s="128">
        <f t="shared" si="18"/>
        <v>0</v>
      </c>
      <c r="CK80" s="128">
        <f t="shared" si="18"/>
        <v>0</v>
      </c>
      <c r="CL80" s="128">
        <f t="shared" si="18"/>
        <v>0</v>
      </c>
      <c r="CM80" s="128">
        <f t="shared" si="18"/>
        <v>0</v>
      </c>
      <c r="CN80" s="128">
        <f t="shared" si="21"/>
        <v>0</v>
      </c>
      <c r="CO80" s="128">
        <f t="shared" si="21"/>
        <v>0</v>
      </c>
      <c r="CP80" s="128">
        <f t="shared" si="21"/>
        <v>0</v>
      </c>
      <c r="CQ80" s="128">
        <f t="shared" si="21"/>
        <v>0</v>
      </c>
      <c r="CR80" s="128">
        <f t="shared" si="21"/>
        <v>0</v>
      </c>
      <c r="CS80" s="128">
        <f t="shared" si="21"/>
        <v>0</v>
      </c>
      <c r="CT80" s="128">
        <f t="shared" si="21"/>
        <v>0</v>
      </c>
      <c r="CU80" s="128">
        <f t="shared" si="21"/>
        <v>0</v>
      </c>
      <c r="CV80" s="128">
        <f t="shared" si="21"/>
        <v>0</v>
      </c>
      <c r="CW80" s="128">
        <f t="shared" si="21"/>
        <v>0</v>
      </c>
      <c r="CX80" s="128">
        <f t="shared" si="21"/>
        <v>0</v>
      </c>
      <c r="CY80" s="128">
        <f t="shared" si="21"/>
        <v>0</v>
      </c>
      <c r="CZ80" s="128">
        <f t="shared" si="10"/>
        <v>0</v>
      </c>
      <c r="DA80" s="128">
        <f t="shared" si="10"/>
        <v>0</v>
      </c>
      <c r="DB80" s="128">
        <f t="shared" si="10"/>
        <v>0</v>
      </c>
      <c r="DC80" s="128"/>
    </row>
    <row r="81" spans="2:107" ht="10.8" thickBot="1">
      <c r="B81" s="108"/>
      <c r="C81" s="163" t="s">
        <v>196</v>
      </c>
      <c r="D81" s="164"/>
      <c r="E81" s="165"/>
      <c r="F81" s="166"/>
      <c r="G81" s="112"/>
      <c r="H81" s="136"/>
      <c r="I81" s="77"/>
      <c r="J81" s="96"/>
      <c r="K81" s="97">
        <v>0</v>
      </c>
      <c r="L81" s="97"/>
      <c r="M81" s="97"/>
      <c r="N81" s="97"/>
      <c r="O81" s="97">
        <v>0</v>
      </c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8"/>
      <c r="AH81" s="97"/>
      <c r="AI81" s="97"/>
      <c r="AJ81" s="97"/>
      <c r="AK81" s="97"/>
      <c r="AL81" s="97"/>
      <c r="AM81" s="99"/>
      <c r="AN81" s="97"/>
      <c r="AO81" s="97"/>
      <c r="AP81" s="97"/>
      <c r="AQ81" s="97"/>
      <c r="AR81" s="100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101"/>
      <c r="BE81" s="77"/>
      <c r="BF81" s="102">
        <f t="shared" si="27"/>
        <v>0</v>
      </c>
      <c r="BG81" s="103"/>
      <c r="BH81" s="104">
        <f t="shared" si="28"/>
        <v>0</v>
      </c>
      <c r="BI81" s="105"/>
      <c r="BJ81" s="106"/>
      <c r="BK81" s="107"/>
      <c r="BL81" s="104">
        <f t="shared" si="26"/>
        <v>0</v>
      </c>
      <c r="BM81" s="104">
        <v>0</v>
      </c>
      <c r="BN81" s="104">
        <f t="shared" si="29"/>
        <v>0</v>
      </c>
      <c r="BU81" s="128">
        <f t="shared" si="23"/>
        <v>0</v>
      </c>
      <c r="BV81" s="128">
        <f t="shared" si="23"/>
        <v>0</v>
      </c>
      <c r="BW81" s="128">
        <f t="shared" si="23"/>
        <v>0</v>
      </c>
      <c r="BX81" s="128">
        <f t="shared" si="23"/>
        <v>0</v>
      </c>
      <c r="BY81" s="128">
        <f t="shared" si="23"/>
        <v>0</v>
      </c>
      <c r="BZ81" s="128">
        <f t="shared" si="23"/>
        <v>0</v>
      </c>
      <c r="CA81" s="128">
        <f t="shared" si="23"/>
        <v>0</v>
      </c>
      <c r="CB81" s="128">
        <f t="shared" si="23"/>
        <v>0</v>
      </c>
      <c r="CC81" s="128">
        <f t="shared" si="23"/>
        <v>0</v>
      </c>
      <c r="CD81" s="128">
        <f t="shared" si="23"/>
        <v>0</v>
      </c>
      <c r="CE81" s="128">
        <f t="shared" si="23"/>
        <v>0</v>
      </c>
      <c r="CF81" s="128">
        <f t="shared" si="23"/>
        <v>0</v>
      </c>
      <c r="CG81" s="128">
        <f t="shared" si="23"/>
        <v>0</v>
      </c>
      <c r="CH81" s="128">
        <f t="shared" si="23"/>
        <v>0</v>
      </c>
      <c r="CI81" s="128">
        <f t="shared" si="23"/>
        <v>0</v>
      </c>
      <c r="CJ81" s="128">
        <f t="shared" si="18"/>
        <v>0</v>
      </c>
      <c r="CK81" s="128">
        <f t="shared" si="18"/>
        <v>0</v>
      </c>
      <c r="CL81" s="128">
        <f t="shared" si="18"/>
        <v>0</v>
      </c>
      <c r="CM81" s="128">
        <f t="shared" si="18"/>
        <v>0</v>
      </c>
      <c r="CN81" s="128">
        <f t="shared" si="21"/>
        <v>0</v>
      </c>
      <c r="CO81" s="128">
        <f t="shared" si="21"/>
        <v>0</v>
      </c>
      <c r="CP81" s="128">
        <f t="shared" si="21"/>
        <v>0</v>
      </c>
      <c r="CQ81" s="128">
        <f t="shared" si="21"/>
        <v>0</v>
      </c>
      <c r="CR81" s="128">
        <f t="shared" si="21"/>
        <v>0</v>
      </c>
      <c r="CS81" s="128">
        <f t="shared" si="21"/>
        <v>0</v>
      </c>
      <c r="CT81" s="128">
        <f t="shared" si="21"/>
        <v>0</v>
      </c>
      <c r="CU81" s="128">
        <f t="shared" si="21"/>
        <v>0</v>
      </c>
      <c r="CV81" s="128">
        <f t="shared" si="21"/>
        <v>0</v>
      </c>
      <c r="CW81" s="128">
        <f t="shared" si="21"/>
        <v>0</v>
      </c>
      <c r="CX81" s="128">
        <f t="shared" si="21"/>
        <v>0</v>
      </c>
      <c r="CY81" s="128">
        <f t="shared" si="21"/>
        <v>0</v>
      </c>
      <c r="CZ81" s="128">
        <f t="shared" si="10"/>
        <v>0</v>
      </c>
      <c r="DA81" s="128">
        <f t="shared" si="10"/>
        <v>0</v>
      </c>
      <c r="DB81" s="128">
        <f t="shared" si="10"/>
        <v>0</v>
      </c>
      <c r="DC81" s="128"/>
    </row>
    <row r="82" spans="2:107">
      <c r="B82" s="71"/>
      <c r="C82" s="137"/>
      <c r="D82" s="167"/>
      <c r="E82" s="168"/>
      <c r="F82" s="169"/>
      <c r="G82" s="141"/>
      <c r="H82" s="142"/>
      <c r="I82" s="77"/>
      <c r="J82" s="96"/>
      <c r="K82" s="97">
        <v>0</v>
      </c>
      <c r="L82" s="97"/>
      <c r="M82" s="97"/>
      <c r="N82" s="97"/>
      <c r="O82" s="97">
        <v>0</v>
      </c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8"/>
      <c r="AH82" s="97"/>
      <c r="AI82" s="97"/>
      <c r="AJ82" s="97"/>
      <c r="AK82" s="97"/>
      <c r="AL82" s="97"/>
      <c r="AM82" s="99"/>
      <c r="AN82" s="97"/>
      <c r="AO82" s="97"/>
      <c r="AP82" s="97"/>
      <c r="AQ82" s="97"/>
      <c r="AR82" s="100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101"/>
      <c r="BE82" s="77"/>
      <c r="BF82" s="102">
        <f t="shared" si="27"/>
        <v>0</v>
      </c>
      <c r="BG82" s="103"/>
      <c r="BH82" s="104">
        <f t="shared" si="28"/>
        <v>0</v>
      </c>
      <c r="BI82" s="105"/>
      <c r="BJ82" s="106"/>
      <c r="BK82" s="107"/>
      <c r="BL82" s="104">
        <f t="shared" si="26"/>
        <v>0</v>
      </c>
      <c r="BM82" s="104">
        <v>0</v>
      </c>
      <c r="BN82" s="104">
        <f t="shared" si="29"/>
        <v>0</v>
      </c>
      <c r="BU82" s="128">
        <f t="shared" si="23"/>
        <v>0</v>
      </c>
      <c r="BV82" s="128">
        <f t="shared" si="23"/>
        <v>0</v>
      </c>
      <c r="BW82" s="128">
        <f t="shared" si="23"/>
        <v>0</v>
      </c>
      <c r="BX82" s="128">
        <f t="shared" si="23"/>
        <v>0</v>
      </c>
      <c r="BY82" s="128">
        <f t="shared" si="23"/>
        <v>0</v>
      </c>
      <c r="BZ82" s="128">
        <f t="shared" si="23"/>
        <v>0</v>
      </c>
      <c r="CA82" s="128">
        <f t="shared" si="23"/>
        <v>0</v>
      </c>
      <c r="CB82" s="128">
        <f t="shared" si="23"/>
        <v>0</v>
      </c>
      <c r="CC82" s="128">
        <f t="shared" si="23"/>
        <v>0</v>
      </c>
      <c r="CD82" s="128">
        <f t="shared" si="23"/>
        <v>0</v>
      </c>
      <c r="CE82" s="128">
        <f t="shared" si="23"/>
        <v>0</v>
      </c>
      <c r="CF82" s="128">
        <f t="shared" si="23"/>
        <v>0</v>
      </c>
      <c r="CG82" s="128">
        <f t="shared" si="23"/>
        <v>0</v>
      </c>
      <c r="CH82" s="128">
        <f t="shared" si="23"/>
        <v>0</v>
      </c>
      <c r="CI82" s="128">
        <f t="shared" si="23"/>
        <v>0</v>
      </c>
      <c r="CJ82" s="128">
        <f t="shared" si="18"/>
        <v>0</v>
      </c>
      <c r="CK82" s="128">
        <f t="shared" si="18"/>
        <v>0</v>
      </c>
      <c r="CL82" s="128">
        <f t="shared" si="18"/>
        <v>0</v>
      </c>
      <c r="CM82" s="128">
        <f t="shared" si="18"/>
        <v>0</v>
      </c>
      <c r="CN82" s="128">
        <f t="shared" si="21"/>
        <v>0</v>
      </c>
      <c r="CO82" s="128">
        <f t="shared" si="21"/>
        <v>0</v>
      </c>
      <c r="CP82" s="128">
        <f t="shared" si="21"/>
        <v>0</v>
      </c>
      <c r="CQ82" s="128">
        <f t="shared" si="21"/>
        <v>0</v>
      </c>
      <c r="CR82" s="128">
        <f t="shared" si="21"/>
        <v>0</v>
      </c>
      <c r="CS82" s="128">
        <f t="shared" si="21"/>
        <v>0</v>
      </c>
      <c r="CT82" s="128">
        <f t="shared" si="21"/>
        <v>0</v>
      </c>
      <c r="CU82" s="128">
        <f t="shared" si="21"/>
        <v>0</v>
      </c>
      <c r="CV82" s="128">
        <f t="shared" si="21"/>
        <v>0</v>
      </c>
      <c r="CW82" s="128">
        <f t="shared" si="21"/>
        <v>0</v>
      </c>
      <c r="CX82" s="128">
        <f t="shared" si="21"/>
        <v>0</v>
      </c>
      <c r="CY82" s="128">
        <f t="shared" si="21"/>
        <v>0</v>
      </c>
      <c r="CZ82" s="128">
        <f t="shared" si="10"/>
        <v>0</v>
      </c>
      <c r="DA82" s="128">
        <f t="shared" si="10"/>
        <v>0</v>
      </c>
      <c r="DB82" s="128">
        <f t="shared" si="10"/>
        <v>0</v>
      </c>
      <c r="DC82" s="128"/>
    </row>
    <row r="83" spans="2:107">
      <c r="B83" s="143" t="s">
        <v>197</v>
      </c>
      <c r="C83" s="144" t="s">
        <v>198</v>
      </c>
      <c r="D83" s="145" t="s">
        <v>199</v>
      </c>
      <c r="E83" s="123" t="s">
        <v>29</v>
      </c>
      <c r="F83" s="170">
        <v>44013</v>
      </c>
      <c r="G83" s="146"/>
      <c r="H83" s="147" t="s">
        <v>52</v>
      </c>
      <c r="I83" s="77"/>
      <c r="J83" s="96"/>
      <c r="K83" s="97">
        <v>0.35</v>
      </c>
      <c r="L83" s="97">
        <v>0.3</v>
      </c>
      <c r="M83" s="97">
        <v>0.4</v>
      </c>
      <c r="N83" s="97">
        <v>0.3</v>
      </c>
      <c r="O83" s="97">
        <v>0.2</v>
      </c>
      <c r="P83" s="97">
        <v>0.7</v>
      </c>
      <c r="Q83" s="97">
        <v>0.7</v>
      </c>
      <c r="R83" s="97">
        <v>0.39</v>
      </c>
      <c r="S83" s="97">
        <v>0.2</v>
      </c>
      <c r="T83" s="97">
        <v>0.2</v>
      </c>
      <c r="U83" s="97">
        <v>0.2</v>
      </c>
      <c r="V83" s="97">
        <v>0.2</v>
      </c>
      <c r="W83" s="97">
        <v>0.2</v>
      </c>
      <c r="X83" s="97">
        <v>0.2</v>
      </c>
      <c r="Y83" s="97">
        <v>0.2</v>
      </c>
      <c r="Z83" s="97">
        <v>0.2</v>
      </c>
      <c r="AA83" s="97">
        <v>0.2</v>
      </c>
      <c r="AB83" s="97">
        <v>0.2</v>
      </c>
      <c r="AC83" s="97">
        <v>0.2</v>
      </c>
      <c r="AD83" s="97">
        <v>0.2</v>
      </c>
      <c r="AE83" s="97">
        <v>0.2</v>
      </c>
      <c r="AF83" s="97">
        <v>0.3</v>
      </c>
      <c r="AG83" s="150">
        <v>0.3</v>
      </c>
      <c r="AH83" s="97">
        <v>0.1</v>
      </c>
      <c r="AI83" s="97">
        <v>0.1</v>
      </c>
      <c r="AJ83" s="97">
        <v>0.1</v>
      </c>
      <c r="AK83" s="97">
        <v>0.1</v>
      </c>
      <c r="AL83" s="97">
        <v>0.1</v>
      </c>
      <c r="AM83" s="99">
        <v>0.1</v>
      </c>
      <c r="AN83" s="97">
        <v>0.1</v>
      </c>
      <c r="AO83" s="97">
        <v>0.1</v>
      </c>
      <c r="AP83" s="97">
        <v>0.1</v>
      </c>
      <c r="AQ83" s="97">
        <v>0.1</v>
      </c>
      <c r="AR83" s="100">
        <v>0.1</v>
      </c>
      <c r="AS83" s="97">
        <v>0.1</v>
      </c>
      <c r="AT83" s="97">
        <v>0.1</v>
      </c>
      <c r="AU83" s="97">
        <v>0.1</v>
      </c>
      <c r="AV83" s="97">
        <v>0.1</v>
      </c>
      <c r="AW83" s="97">
        <v>0.1</v>
      </c>
      <c r="AX83" s="97"/>
      <c r="AY83" s="97"/>
      <c r="AZ83" s="97"/>
      <c r="BA83" s="97"/>
      <c r="BB83" s="97"/>
      <c r="BC83" s="97"/>
      <c r="BD83" s="101"/>
      <c r="BE83" s="77"/>
      <c r="BF83" s="102">
        <f t="shared" si="27"/>
        <v>6.5400000000000018</v>
      </c>
      <c r="BH83" s="104">
        <f t="shared" si="28"/>
        <v>0</v>
      </c>
      <c r="BI83" s="105">
        <f>SUMIF($K$8:$BD$8,"F",K83:BD83)</f>
        <v>1.6000000000000003</v>
      </c>
      <c r="BJ83" s="148"/>
      <c r="BK83" s="107">
        <f>BI83*BJ83</f>
        <v>0</v>
      </c>
      <c r="BL83" s="104">
        <f t="shared" si="26"/>
        <v>0</v>
      </c>
      <c r="BM83" s="104">
        <v>124850.82241113877</v>
      </c>
      <c r="BN83" s="104">
        <f t="shared" si="29"/>
        <v>-124850.82241113877</v>
      </c>
      <c r="BO83" s="1" t="s">
        <v>200</v>
      </c>
      <c r="BP83" s="1" t="s">
        <v>199</v>
      </c>
      <c r="BQ83" s="1">
        <v>13390.303333333335</v>
      </c>
      <c r="BR83" s="1">
        <v>4.2000000000000011</v>
      </c>
      <c r="BS83" s="7">
        <v>56239.274000000019</v>
      </c>
      <c r="BT83" s="149"/>
      <c r="BU83" s="128">
        <f t="shared" si="23"/>
        <v>0</v>
      </c>
      <c r="BV83" s="128">
        <f t="shared" si="23"/>
        <v>0</v>
      </c>
      <c r="BW83" s="128">
        <f t="shared" si="23"/>
        <v>0</v>
      </c>
      <c r="BX83" s="128">
        <f t="shared" si="23"/>
        <v>0</v>
      </c>
      <c r="BY83" s="128">
        <f t="shared" si="23"/>
        <v>0</v>
      </c>
      <c r="BZ83" s="128">
        <f t="shared" si="23"/>
        <v>0</v>
      </c>
      <c r="CA83" s="128">
        <f t="shared" si="23"/>
        <v>0</v>
      </c>
      <c r="CB83" s="128">
        <f t="shared" si="23"/>
        <v>0</v>
      </c>
      <c r="CC83" s="128">
        <f t="shared" si="23"/>
        <v>0</v>
      </c>
      <c r="CD83" s="128">
        <f t="shared" si="23"/>
        <v>0</v>
      </c>
      <c r="CE83" s="128">
        <f t="shared" si="23"/>
        <v>0</v>
      </c>
      <c r="CF83" s="128">
        <f t="shared" si="23"/>
        <v>0</v>
      </c>
      <c r="CG83" s="128">
        <f t="shared" si="23"/>
        <v>0</v>
      </c>
      <c r="CH83" s="128">
        <f t="shared" si="23"/>
        <v>0</v>
      </c>
      <c r="CI83" s="128">
        <f t="shared" si="23"/>
        <v>0</v>
      </c>
      <c r="CJ83" s="128">
        <f t="shared" si="18"/>
        <v>0</v>
      </c>
      <c r="CK83" s="128">
        <f t="shared" si="18"/>
        <v>0</v>
      </c>
      <c r="CL83" s="128">
        <f t="shared" si="18"/>
        <v>0</v>
      </c>
      <c r="CM83" s="128">
        <f t="shared" si="18"/>
        <v>0</v>
      </c>
      <c r="CN83" s="128">
        <f t="shared" si="21"/>
        <v>0</v>
      </c>
      <c r="CO83" s="128">
        <f t="shared" si="21"/>
        <v>0</v>
      </c>
      <c r="CP83" s="128">
        <f t="shared" si="21"/>
        <v>0</v>
      </c>
      <c r="CQ83" s="128">
        <f t="shared" si="21"/>
        <v>0</v>
      </c>
      <c r="CR83" s="128">
        <f t="shared" si="21"/>
        <v>0</v>
      </c>
      <c r="CS83" s="128">
        <f t="shared" si="21"/>
        <v>0</v>
      </c>
      <c r="CT83" s="128">
        <f t="shared" si="21"/>
        <v>0</v>
      </c>
      <c r="CU83" s="128">
        <f t="shared" si="21"/>
        <v>0</v>
      </c>
      <c r="CV83" s="128">
        <f t="shared" si="21"/>
        <v>0</v>
      </c>
      <c r="CW83" s="128">
        <f t="shared" si="21"/>
        <v>0</v>
      </c>
      <c r="CX83" s="128">
        <f t="shared" si="21"/>
        <v>0</v>
      </c>
      <c r="CY83" s="128">
        <f t="shared" si="21"/>
        <v>0</v>
      </c>
      <c r="CZ83" s="128">
        <f t="shared" si="10"/>
        <v>0</v>
      </c>
      <c r="DA83" s="128">
        <f t="shared" si="10"/>
        <v>0</v>
      </c>
      <c r="DB83" s="128">
        <f t="shared" si="10"/>
        <v>0</v>
      </c>
      <c r="DC83" s="128"/>
    </row>
    <row r="84" spans="2:107">
      <c r="B84" s="143" t="s">
        <v>197</v>
      </c>
      <c r="C84" s="144" t="s">
        <v>201</v>
      </c>
      <c r="D84" s="145" t="s">
        <v>202</v>
      </c>
      <c r="E84" s="123" t="s">
        <v>29</v>
      </c>
      <c r="F84" s="123">
        <v>43739</v>
      </c>
      <c r="G84" s="182"/>
      <c r="H84" s="147" t="s">
        <v>52</v>
      </c>
      <c r="I84" s="77"/>
      <c r="J84" s="96"/>
      <c r="K84" s="97">
        <v>0.15</v>
      </c>
      <c r="L84" s="97">
        <v>0.31</v>
      </c>
      <c r="M84" s="97">
        <v>0.5</v>
      </c>
      <c r="N84" s="97">
        <v>0.4</v>
      </c>
      <c r="O84" s="97">
        <v>0.4</v>
      </c>
      <c r="P84" s="97">
        <v>1</v>
      </c>
      <c r="Q84" s="97">
        <v>1</v>
      </c>
      <c r="R84" s="97">
        <f>0.57+0.68</f>
        <v>1.25</v>
      </c>
      <c r="S84" s="97">
        <v>0.5</v>
      </c>
      <c r="T84" s="97">
        <v>0.5</v>
      </c>
      <c r="U84" s="97">
        <v>0.5</v>
      </c>
      <c r="V84" s="97">
        <v>0.5</v>
      </c>
      <c r="W84" s="97">
        <v>0.5</v>
      </c>
      <c r="X84" s="97">
        <v>0.5</v>
      </c>
      <c r="Y84" s="97">
        <v>0.5</v>
      </c>
      <c r="Z84" s="97">
        <v>0.5</v>
      </c>
      <c r="AA84" s="97">
        <v>0.5</v>
      </c>
      <c r="AB84" s="97">
        <v>0.5</v>
      </c>
      <c r="AC84" s="97">
        <v>0.5</v>
      </c>
      <c r="AD84" s="97">
        <v>0.5</v>
      </c>
      <c r="AE84" s="97">
        <v>0.5</v>
      </c>
      <c r="AF84" s="97">
        <v>0.5</v>
      </c>
      <c r="AG84" s="150">
        <v>0.5</v>
      </c>
      <c r="AH84" s="97">
        <v>0.5</v>
      </c>
      <c r="AI84" s="97">
        <v>0.5</v>
      </c>
      <c r="AJ84" s="97">
        <v>0.5</v>
      </c>
      <c r="AK84" s="97">
        <v>0.5</v>
      </c>
      <c r="AL84" s="97">
        <v>0.5</v>
      </c>
      <c r="AM84" s="99">
        <v>0.5</v>
      </c>
      <c r="AN84" s="97">
        <v>0.5</v>
      </c>
      <c r="AO84" s="97"/>
      <c r="AP84" s="97"/>
      <c r="AQ84" s="97"/>
      <c r="AR84" s="100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101"/>
      <c r="BE84" s="77"/>
      <c r="BF84" s="102">
        <f t="shared" si="27"/>
        <v>12.51</v>
      </c>
      <c r="BH84" s="104">
        <f t="shared" si="28"/>
        <v>0</v>
      </c>
      <c r="BI84" s="105">
        <f>SUMIF($K$8:$BD$8,"F",K84:BD84)</f>
        <v>3.5</v>
      </c>
      <c r="BJ84" s="148"/>
      <c r="BK84" s="107">
        <f>BI84*BJ84</f>
        <v>0</v>
      </c>
      <c r="BL84" s="104">
        <f t="shared" si="26"/>
        <v>0</v>
      </c>
      <c r="BM84" s="104">
        <v>186511.85742020002</v>
      </c>
      <c r="BN84" s="104">
        <f t="shared" si="29"/>
        <v>-186511.85742020002</v>
      </c>
      <c r="BO84" s="1" t="s">
        <v>201</v>
      </c>
      <c r="BP84" s="1" t="s">
        <v>203</v>
      </c>
      <c r="BQ84" s="1">
        <v>10170.333333333334</v>
      </c>
      <c r="BR84" s="1">
        <v>34.97999999999999</v>
      </c>
      <c r="BS84" s="7">
        <v>355758.25999999989</v>
      </c>
      <c r="BT84" s="149"/>
      <c r="BU84" s="128">
        <f t="shared" si="23"/>
        <v>0</v>
      </c>
      <c r="BV84" s="128">
        <f t="shared" si="23"/>
        <v>0</v>
      </c>
      <c r="BW84" s="128">
        <f t="shared" si="23"/>
        <v>0</v>
      </c>
      <c r="BX84" s="128">
        <f t="shared" si="23"/>
        <v>0</v>
      </c>
      <c r="BY84" s="128">
        <f t="shared" si="23"/>
        <v>0</v>
      </c>
      <c r="BZ84" s="128">
        <f t="shared" si="23"/>
        <v>0</v>
      </c>
      <c r="CA84" s="128">
        <f t="shared" si="23"/>
        <v>0</v>
      </c>
      <c r="CB84" s="128">
        <f t="shared" si="23"/>
        <v>0</v>
      </c>
      <c r="CC84" s="128">
        <f t="shared" si="23"/>
        <v>0</v>
      </c>
      <c r="CD84" s="128">
        <f t="shared" si="23"/>
        <v>0</v>
      </c>
      <c r="CE84" s="128">
        <f t="shared" si="23"/>
        <v>0</v>
      </c>
      <c r="CF84" s="128">
        <f t="shared" si="23"/>
        <v>0</v>
      </c>
      <c r="CG84" s="128">
        <f t="shared" si="23"/>
        <v>0</v>
      </c>
      <c r="CH84" s="128">
        <f t="shared" si="23"/>
        <v>0</v>
      </c>
      <c r="CI84" s="128">
        <f t="shared" si="23"/>
        <v>0</v>
      </c>
      <c r="CJ84" s="128">
        <f t="shared" si="18"/>
        <v>0</v>
      </c>
      <c r="CK84" s="128">
        <f t="shared" si="18"/>
        <v>0</v>
      </c>
      <c r="CL84" s="128">
        <f t="shared" si="18"/>
        <v>0</v>
      </c>
      <c r="CM84" s="128">
        <f t="shared" si="18"/>
        <v>0</v>
      </c>
      <c r="CN84" s="128">
        <f t="shared" si="21"/>
        <v>0</v>
      </c>
      <c r="CO84" s="128">
        <f t="shared" si="21"/>
        <v>0</v>
      </c>
      <c r="CP84" s="128">
        <f t="shared" si="21"/>
        <v>0</v>
      </c>
      <c r="CQ84" s="128">
        <f t="shared" si="21"/>
        <v>0</v>
      </c>
      <c r="CR84" s="128">
        <f t="shared" si="21"/>
        <v>0</v>
      </c>
      <c r="CS84" s="128">
        <f t="shared" si="21"/>
        <v>0</v>
      </c>
      <c r="CT84" s="128">
        <f t="shared" si="21"/>
        <v>0</v>
      </c>
      <c r="CU84" s="128">
        <f t="shared" si="21"/>
        <v>0</v>
      </c>
      <c r="CV84" s="128">
        <f t="shared" si="21"/>
        <v>0</v>
      </c>
      <c r="CW84" s="128">
        <f t="shared" si="21"/>
        <v>0</v>
      </c>
      <c r="CX84" s="128">
        <f t="shared" si="21"/>
        <v>0</v>
      </c>
      <c r="CY84" s="128">
        <f t="shared" si="21"/>
        <v>0</v>
      </c>
      <c r="CZ84" s="128">
        <f t="shared" si="10"/>
        <v>0</v>
      </c>
      <c r="DA84" s="128">
        <f t="shared" si="10"/>
        <v>0</v>
      </c>
      <c r="DB84" s="128">
        <f t="shared" si="10"/>
        <v>0</v>
      </c>
      <c r="DC84" s="128"/>
    </row>
    <row r="85" spans="2:107" ht="10.8" thickBot="1">
      <c r="B85" s="120" t="s">
        <v>197</v>
      </c>
      <c r="C85" s="121" t="s">
        <v>201</v>
      </c>
      <c r="D85" s="122" t="s">
        <v>204</v>
      </c>
      <c r="E85" s="183" t="s">
        <v>29</v>
      </c>
      <c r="F85" s="183">
        <v>43922</v>
      </c>
      <c r="G85" s="184"/>
      <c r="H85" s="125" t="s">
        <v>52</v>
      </c>
      <c r="I85" s="77"/>
      <c r="J85" s="96"/>
      <c r="K85" s="97">
        <v>0.25</v>
      </c>
      <c r="L85" s="97">
        <v>0.6</v>
      </c>
      <c r="M85" s="97">
        <v>0.5</v>
      </c>
      <c r="N85" s="97">
        <v>0.6</v>
      </c>
      <c r="O85" s="97">
        <v>0.6</v>
      </c>
      <c r="P85" s="97">
        <v>1</v>
      </c>
      <c r="Q85" s="97">
        <v>1</v>
      </c>
      <c r="R85" s="97">
        <v>1</v>
      </c>
      <c r="S85" s="97">
        <v>0.5</v>
      </c>
      <c r="T85" s="97">
        <v>0.5</v>
      </c>
      <c r="U85" s="97">
        <v>0.5</v>
      </c>
      <c r="V85" s="97">
        <v>0.5</v>
      </c>
      <c r="W85" s="97">
        <v>0.5</v>
      </c>
      <c r="X85" s="97">
        <v>0.5</v>
      </c>
      <c r="Y85" s="97">
        <v>0.5</v>
      </c>
      <c r="Z85" s="97">
        <v>0.5</v>
      </c>
      <c r="AA85" s="97">
        <v>0.5</v>
      </c>
      <c r="AB85" s="97">
        <v>0.5</v>
      </c>
      <c r="AC85" s="97">
        <v>0.5</v>
      </c>
      <c r="AD85" s="97">
        <v>0.5</v>
      </c>
      <c r="AE85" s="97">
        <v>0.5</v>
      </c>
      <c r="AF85" s="97">
        <v>0.5</v>
      </c>
      <c r="AG85" s="150">
        <v>0.5</v>
      </c>
      <c r="AH85" s="97">
        <v>0.5</v>
      </c>
      <c r="AI85" s="97">
        <v>0.5</v>
      </c>
      <c r="AJ85" s="97">
        <v>0.5</v>
      </c>
      <c r="AK85" s="97">
        <v>0.5</v>
      </c>
      <c r="AL85" s="97">
        <v>0.5</v>
      </c>
      <c r="AM85" s="99">
        <v>0.5</v>
      </c>
      <c r="AN85" s="97">
        <v>0.5</v>
      </c>
      <c r="AO85" s="97">
        <v>0.5</v>
      </c>
      <c r="AP85" s="97">
        <v>0.5</v>
      </c>
      <c r="AQ85" s="97">
        <v>0.5</v>
      </c>
      <c r="AR85" s="100">
        <v>0.33</v>
      </c>
      <c r="AS85" s="97">
        <v>0.33</v>
      </c>
      <c r="AT85" s="97">
        <v>0.33</v>
      </c>
      <c r="AU85" s="97"/>
      <c r="AV85" s="97"/>
      <c r="AW85" s="97"/>
      <c r="AX85" s="97"/>
      <c r="AY85" s="97"/>
      <c r="AZ85" s="97"/>
      <c r="BA85" s="97"/>
      <c r="BB85" s="97"/>
      <c r="BC85" s="97"/>
      <c r="BD85" s="101"/>
      <c r="BE85" s="77"/>
      <c r="BF85" s="102">
        <f t="shared" si="27"/>
        <v>13.05</v>
      </c>
      <c r="BH85" s="104">
        <f t="shared" si="28"/>
        <v>0</v>
      </c>
      <c r="BI85" s="105">
        <f>SUMIF($K$8:$BD$8,"F",K85:BD85)</f>
        <v>5.99</v>
      </c>
      <c r="BJ85" s="148"/>
      <c r="BK85" s="107">
        <f>BI85*BJ85</f>
        <v>0</v>
      </c>
      <c r="BL85" s="104">
        <f t="shared" si="26"/>
        <v>0</v>
      </c>
      <c r="BM85" s="104">
        <v>85057.277759999997</v>
      </c>
      <c r="BN85" s="104">
        <f t="shared" si="29"/>
        <v>-85057.277759999997</v>
      </c>
      <c r="BT85" s="149"/>
      <c r="BU85" s="128">
        <f t="shared" si="23"/>
        <v>0</v>
      </c>
      <c r="BV85" s="128">
        <f t="shared" si="23"/>
        <v>0</v>
      </c>
      <c r="BW85" s="128">
        <f t="shared" si="23"/>
        <v>0</v>
      </c>
      <c r="BX85" s="128">
        <f t="shared" si="23"/>
        <v>0</v>
      </c>
      <c r="BY85" s="128">
        <f t="shared" si="23"/>
        <v>0</v>
      </c>
      <c r="BZ85" s="128">
        <f t="shared" si="23"/>
        <v>0</v>
      </c>
      <c r="CA85" s="128">
        <f t="shared" si="23"/>
        <v>0</v>
      </c>
      <c r="CB85" s="128">
        <f t="shared" si="23"/>
        <v>0</v>
      </c>
      <c r="CC85" s="128">
        <f t="shared" si="23"/>
        <v>0</v>
      </c>
      <c r="CD85" s="128">
        <f t="shared" si="23"/>
        <v>0</v>
      </c>
      <c r="CE85" s="128">
        <f t="shared" si="23"/>
        <v>0</v>
      </c>
      <c r="CF85" s="128">
        <f t="shared" si="23"/>
        <v>0</v>
      </c>
      <c r="CG85" s="128">
        <f t="shared" si="23"/>
        <v>0</v>
      </c>
      <c r="CH85" s="128">
        <f t="shared" si="23"/>
        <v>0</v>
      </c>
      <c r="CI85" s="128">
        <f t="shared" si="23"/>
        <v>0</v>
      </c>
      <c r="CJ85" s="128">
        <f t="shared" si="18"/>
        <v>0</v>
      </c>
      <c r="CK85" s="128">
        <f t="shared" si="18"/>
        <v>0</v>
      </c>
      <c r="CL85" s="128">
        <f t="shared" si="18"/>
        <v>0</v>
      </c>
      <c r="CM85" s="128">
        <f t="shared" si="18"/>
        <v>0</v>
      </c>
      <c r="CN85" s="128">
        <f t="shared" si="21"/>
        <v>0</v>
      </c>
      <c r="CO85" s="128">
        <f t="shared" si="21"/>
        <v>0</v>
      </c>
      <c r="CP85" s="128">
        <f t="shared" si="21"/>
        <v>0</v>
      </c>
      <c r="CQ85" s="128">
        <f t="shared" si="21"/>
        <v>0</v>
      </c>
      <c r="CR85" s="128">
        <f t="shared" si="21"/>
        <v>0</v>
      </c>
      <c r="CS85" s="128">
        <f t="shared" si="21"/>
        <v>0</v>
      </c>
      <c r="CT85" s="128">
        <f t="shared" si="21"/>
        <v>0</v>
      </c>
      <c r="CU85" s="128">
        <f t="shared" si="21"/>
        <v>0</v>
      </c>
      <c r="CV85" s="128">
        <f t="shared" si="21"/>
        <v>0</v>
      </c>
      <c r="CW85" s="128">
        <f t="shared" si="21"/>
        <v>0</v>
      </c>
      <c r="CX85" s="128">
        <f t="shared" si="21"/>
        <v>0</v>
      </c>
      <c r="CY85" s="128">
        <f t="shared" si="21"/>
        <v>0</v>
      </c>
      <c r="CZ85" s="128">
        <f t="shared" si="21"/>
        <v>0</v>
      </c>
      <c r="DA85" s="128">
        <f t="shared" ref="CZ85:DB155" si="30">BB85*$BJ85</f>
        <v>0</v>
      </c>
      <c r="DB85" s="128">
        <f t="shared" si="30"/>
        <v>0</v>
      </c>
      <c r="DC85" s="128"/>
    </row>
    <row r="86" spans="2:107" ht="10.8" thickBot="1">
      <c r="B86" s="90"/>
      <c r="C86" s="129"/>
      <c r="D86" s="185"/>
      <c r="E86" s="186"/>
      <c r="F86" s="187"/>
      <c r="G86" s="117"/>
      <c r="H86" s="132"/>
      <c r="I86" s="77"/>
      <c r="J86" s="96"/>
      <c r="K86" s="97">
        <v>0</v>
      </c>
      <c r="L86" s="97"/>
      <c r="M86" s="97"/>
      <c r="N86" s="97"/>
      <c r="O86" s="97">
        <v>0</v>
      </c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8"/>
      <c r="AH86" s="97"/>
      <c r="AI86" s="97"/>
      <c r="AJ86" s="97"/>
      <c r="AK86" s="97"/>
      <c r="AL86" s="97"/>
      <c r="AM86" s="99"/>
      <c r="AN86" s="97"/>
      <c r="AO86" s="97"/>
      <c r="AP86" s="97"/>
      <c r="AQ86" s="97"/>
      <c r="AR86" s="100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101"/>
      <c r="BE86" s="77"/>
      <c r="BF86" s="102">
        <f t="shared" si="27"/>
        <v>0</v>
      </c>
      <c r="BG86" s="103"/>
      <c r="BH86" s="104">
        <f t="shared" si="28"/>
        <v>0</v>
      </c>
      <c r="BI86" s="105"/>
      <c r="BJ86" s="106"/>
      <c r="BK86" s="107"/>
      <c r="BL86" s="104">
        <f t="shared" si="26"/>
        <v>0</v>
      </c>
      <c r="BM86" s="104">
        <v>0</v>
      </c>
      <c r="BN86" s="104">
        <f t="shared" si="29"/>
        <v>0</v>
      </c>
      <c r="BU86" s="128">
        <f t="shared" si="23"/>
        <v>0</v>
      </c>
      <c r="BV86" s="128">
        <f t="shared" si="23"/>
        <v>0</v>
      </c>
      <c r="BW86" s="128">
        <f t="shared" si="23"/>
        <v>0</v>
      </c>
      <c r="BX86" s="128">
        <f t="shared" si="23"/>
        <v>0</v>
      </c>
      <c r="BY86" s="128">
        <f t="shared" si="23"/>
        <v>0</v>
      </c>
      <c r="BZ86" s="128">
        <f t="shared" si="23"/>
        <v>0</v>
      </c>
      <c r="CA86" s="128">
        <f t="shared" si="23"/>
        <v>0</v>
      </c>
      <c r="CB86" s="128">
        <f t="shared" si="23"/>
        <v>0</v>
      </c>
      <c r="CC86" s="128">
        <f t="shared" si="23"/>
        <v>0</v>
      </c>
      <c r="CD86" s="128">
        <f t="shared" si="23"/>
        <v>0</v>
      </c>
      <c r="CE86" s="128">
        <f t="shared" si="23"/>
        <v>0</v>
      </c>
      <c r="CF86" s="128">
        <f t="shared" si="23"/>
        <v>0</v>
      </c>
      <c r="CG86" s="128">
        <f t="shared" si="23"/>
        <v>0</v>
      </c>
      <c r="CH86" s="128">
        <f t="shared" si="23"/>
        <v>0</v>
      </c>
      <c r="CI86" s="128">
        <f t="shared" si="23"/>
        <v>0</v>
      </c>
      <c r="CJ86" s="128">
        <f t="shared" si="18"/>
        <v>0</v>
      </c>
      <c r="CK86" s="128">
        <f t="shared" si="18"/>
        <v>0</v>
      </c>
      <c r="CL86" s="128">
        <f t="shared" si="18"/>
        <v>0</v>
      </c>
      <c r="CM86" s="128">
        <f t="shared" si="18"/>
        <v>0</v>
      </c>
      <c r="CN86" s="128">
        <f t="shared" si="21"/>
        <v>0</v>
      </c>
      <c r="CO86" s="128">
        <f t="shared" si="21"/>
        <v>0</v>
      </c>
      <c r="CP86" s="128">
        <f t="shared" si="21"/>
        <v>0</v>
      </c>
      <c r="CQ86" s="128">
        <f t="shared" si="21"/>
        <v>0</v>
      </c>
      <c r="CR86" s="128">
        <f t="shared" si="21"/>
        <v>0</v>
      </c>
      <c r="CS86" s="128">
        <f t="shared" si="21"/>
        <v>0</v>
      </c>
      <c r="CT86" s="128">
        <f t="shared" si="21"/>
        <v>0</v>
      </c>
      <c r="CU86" s="128">
        <f t="shared" si="21"/>
        <v>0</v>
      </c>
      <c r="CV86" s="128">
        <f t="shared" si="21"/>
        <v>0</v>
      </c>
      <c r="CW86" s="128">
        <f t="shared" si="21"/>
        <v>0</v>
      </c>
      <c r="CX86" s="128">
        <f t="shared" si="21"/>
        <v>0</v>
      </c>
      <c r="CY86" s="128">
        <f t="shared" si="21"/>
        <v>0</v>
      </c>
      <c r="CZ86" s="128">
        <f t="shared" si="30"/>
        <v>0</v>
      </c>
      <c r="DA86" s="128">
        <f t="shared" si="30"/>
        <v>0</v>
      </c>
      <c r="DB86" s="128">
        <f t="shared" si="30"/>
        <v>0</v>
      </c>
      <c r="DC86" s="128"/>
    </row>
    <row r="87" spans="2:107" ht="10.8" thickBot="1">
      <c r="B87" s="108"/>
      <c r="C87" s="163" t="s">
        <v>205</v>
      </c>
      <c r="D87" s="164"/>
      <c r="E87" s="165"/>
      <c r="F87" s="166"/>
      <c r="G87" s="112"/>
      <c r="H87" s="136"/>
      <c r="I87" s="77"/>
      <c r="J87" s="96"/>
      <c r="K87" s="97">
        <v>0</v>
      </c>
      <c r="L87" s="97"/>
      <c r="M87" s="97"/>
      <c r="N87" s="97"/>
      <c r="O87" s="97">
        <v>0</v>
      </c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8"/>
      <c r="AH87" s="97"/>
      <c r="AI87" s="97"/>
      <c r="AJ87" s="97"/>
      <c r="AK87" s="97"/>
      <c r="AL87" s="97"/>
      <c r="AM87" s="99"/>
      <c r="AN87" s="97"/>
      <c r="AO87" s="97"/>
      <c r="AP87" s="97"/>
      <c r="AQ87" s="97"/>
      <c r="AR87" s="100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101"/>
      <c r="BE87" s="77"/>
      <c r="BF87" s="102">
        <f t="shared" si="27"/>
        <v>0</v>
      </c>
      <c r="BG87" s="103"/>
      <c r="BH87" s="104">
        <f t="shared" si="28"/>
        <v>0</v>
      </c>
      <c r="BI87" s="105"/>
      <c r="BJ87" s="106"/>
      <c r="BK87" s="107"/>
      <c r="BL87" s="104">
        <f t="shared" si="26"/>
        <v>0</v>
      </c>
      <c r="BM87" s="104">
        <v>0</v>
      </c>
      <c r="BN87" s="104">
        <f t="shared" si="29"/>
        <v>0</v>
      </c>
      <c r="BU87" s="128">
        <f t="shared" si="23"/>
        <v>0</v>
      </c>
      <c r="BV87" s="128">
        <f t="shared" si="23"/>
        <v>0</v>
      </c>
      <c r="BW87" s="128">
        <f t="shared" si="23"/>
        <v>0</v>
      </c>
      <c r="BX87" s="128">
        <f t="shared" si="23"/>
        <v>0</v>
      </c>
      <c r="BY87" s="128">
        <f t="shared" si="23"/>
        <v>0</v>
      </c>
      <c r="BZ87" s="128">
        <f t="shared" si="23"/>
        <v>0</v>
      </c>
      <c r="CA87" s="128">
        <f t="shared" si="23"/>
        <v>0</v>
      </c>
      <c r="CB87" s="128">
        <f t="shared" si="23"/>
        <v>0</v>
      </c>
      <c r="CC87" s="128">
        <f t="shared" si="23"/>
        <v>0</v>
      </c>
      <c r="CD87" s="128">
        <f t="shared" si="23"/>
        <v>0</v>
      </c>
      <c r="CE87" s="128">
        <f t="shared" si="23"/>
        <v>0</v>
      </c>
      <c r="CF87" s="128">
        <f t="shared" si="23"/>
        <v>0</v>
      </c>
      <c r="CG87" s="128">
        <f t="shared" si="23"/>
        <v>0</v>
      </c>
      <c r="CH87" s="128">
        <f t="shared" si="23"/>
        <v>0</v>
      </c>
      <c r="CI87" s="128">
        <f t="shared" si="23"/>
        <v>0</v>
      </c>
      <c r="CJ87" s="128">
        <f t="shared" si="18"/>
        <v>0</v>
      </c>
      <c r="CK87" s="128">
        <f t="shared" si="18"/>
        <v>0</v>
      </c>
      <c r="CL87" s="128">
        <f t="shared" si="18"/>
        <v>0</v>
      </c>
      <c r="CM87" s="128">
        <f t="shared" si="18"/>
        <v>0</v>
      </c>
      <c r="CN87" s="128">
        <f t="shared" si="21"/>
        <v>0</v>
      </c>
      <c r="CO87" s="128">
        <f t="shared" si="21"/>
        <v>0</v>
      </c>
      <c r="CP87" s="128">
        <f t="shared" si="21"/>
        <v>0</v>
      </c>
      <c r="CQ87" s="128">
        <f t="shared" si="21"/>
        <v>0</v>
      </c>
      <c r="CR87" s="128">
        <f t="shared" si="21"/>
        <v>0</v>
      </c>
      <c r="CS87" s="128">
        <f t="shared" si="21"/>
        <v>0</v>
      </c>
      <c r="CT87" s="128">
        <f t="shared" si="21"/>
        <v>0</v>
      </c>
      <c r="CU87" s="128">
        <f t="shared" si="21"/>
        <v>0</v>
      </c>
      <c r="CV87" s="128">
        <f t="shared" si="21"/>
        <v>0</v>
      </c>
      <c r="CW87" s="128">
        <f t="shared" si="21"/>
        <v>0</v>
      </c>
      <c r="CX87" s="128">
        <f t="shared" si="21"/>
        <v>0</v>
      </c>
      <c r="CY87" s="128">
        <f t="shared" si="21"/>
        <v>0</v>
      </c>
      <c r="CZ87" s="128">
        <f t="shared" si="30"/>
        <v>0</v>
      </c>
      <c r="DA87" s="128">
        <f t="shared" si="30"/>
        <v>0</v>
      </c>
      <c r="DB87" s="128">
        <f t="shared" si="30"/>
        <v>0</v>
      </c>
      <c r="DC87" s="128"/>
    </row>
    <row r="88" spans="2:107">
      <c r="B88" s="71"/>
      <c r="C88" s="137"/>
      <c r="D88" s="167"/>
      <c r="E88" s="168"/>
      <c r="F88" s="169"/>
      <c r="G88" s="141"/>
      <c r="H88" s="142"/>
      <c r="I88" s="77"/>
      <c r="J88" s="96"/>
      <c r="K88" s="97">
        <v>0</v>
      </c>
      <c r="L88" s="97"/>
      <c r="M88" s="97"/>
      <c r="N88" s="97"/>
      <c r="O88" s="97">
        <v>0</v>
      </c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8"/>
      <c r="AH88" s="97"/>
      <c r="AI88" s="97"/>
      <c r="AJ88" s="97"/>
      <c r="AK88" s="97"/>
      <c r="AL88" s="97"/>
      <c r="AM88" s="99"/>
      <c r="AN88" s="97"/>
      <c r="AO88" s="97"/>
      <c r="AP88" s="97"/>
      <c r="AQ88" s="97"/>
      <c r="AR88" s="100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101"/>
      <c r="BE88" s="77"/>
      <c r="BF88" s="102">
        <f t="shared" si="27"/>
        <v>0</v>
      </c>
      <c r="BG88" s="103"/>
      <c r="BH88" s="104">
        <f t="shared" si="28"/>
        <v>0</v>
      </c>
      <c r="BI88" s="105"/>
      <c r="BJ88" s="106"/>
      <c r="BK88" s="107"/>
      <c r="BL88" s="104">
        <f t="shared" si="26"/>
        <v>0</v>
      </c>
      <c r="BM88" s="104">
        <v>0</v>
      </c>
      <c r="BN88" s="104">
        <f t="shared" si="29"/>
        <v>0</v>
      </c>
      <c r="BU88" s="128">
        <f t="shared" si="23"/>
        <v>0</v>
      </c>
      <c r="BV88" s="128">
        <f t="shared" si="23"/>
        <v>0</v>
      </c>
      <c r="BW88" s="128">
        <f t="shared" ref="BU88:CJ158" si="31">X88*$BJ88</f>
        <v>0</v>
      </c>
      <c r="BX88" s="128">
        <f t="shared" si="31"/>
        <v>0</v>
      </c>
      <c r="BY88" s="128">
        <f t="shared" si="31"/>
        <v>0</v>
      </c>
      <c r="BZ88" s="128">
        <f t="shared" si="31"/>
        <v>0</v>
      </c>
      <c r="CA88" s="128">
        <f t="shared" si="31"/>
        <v>0</v>
      </c>
      <c r="CB88" s="128">
        <f t="shared" si="31"/>
        <v>0</v>
      </c>
      <c r="CC88" s="128">
        <f t="shared" si="31"/>
        <v>0</v>
      </c>
      <c r="CD88" s="128">
        <f t="shared" si="31"/>
        <v>0</v>
      </c>
      <c r="CE88" s="128">
        <f t="shared" si="31"/>
        <v>0</v>
      </c>
      <c r="CF88" s="128">
        <f t="shared" si="31"/>
        <v>0</v>
      </c>
      <c r="CG88" s="128">
        <f t="shared" si="31"/>
        <v>0</v>
      </c>
      <c r="CH88" s="128">
        <f t="shared" si="31"/>
        <v>0</v>
      </c>
      <c r="CI88" s="128">
        <f t="shared" si="31"/>
        <v>0</v>
      </c>
      <c r="CJ88" s="128">
        <f t="shared" si="18"/>
        <v>0</v>
      </c>
      <c r="CK88" s="128">
        <f t="shared" si="18"/>
        <v>0</v>
      </c>
      <c r="CL88" s="128">
        <f t="shared" si="18"/>
        <v>0</v>
      </c>
      <c r="CM88" s="128">
        <f t="shared" si="18"/>
        <v>0</v>
      </c>
      <c r="CN88" s="128">
        <f t="shared" si="21"/>
        <v>0</v>
      </c>
      <c r="CO88" s="128">
        <f t="shared" si="21"/>
        <v>0</v>
      </c>
      <c r="CP88" s="128">
        <f t="shared" si="21"/>
        <v>0</v>
      </c>
      <c r="CQ88" s="128">
        <f t="shared" si="21"/>
        <v>0</v>
      </c>
      <c r="CR88" s="128">
        <f t="shared" si="21"/>
        <v>0</v>
      </c>
      <c r="CS88" s="128">
        <f t="shared" ref="CR88:CY158" si="32">AT88*$BJ88</f>
        <v>0</v>
      </c>
      <c r="CT88" s="128">
        <f t="shared" si="32"/>
        <v>0</v>
      </c>
      <c r="CU88" s="128">
        <f t="shared" si="32"/>
        <v>0</v>
      </c>
      <c r="CV88" s="128">
        <f t="shared" si="32"/>
        <v>0</v>
      </c>
      <c r="CW88" s="128">
        <f t="shared" si="32"/>
        <v>0</v>
      </c>
      <c r="CX88" s="128">
        <f t="shared" si="32"/>
        <v>0</v>
      </c>
      <c r="CY88" s="128">
        <f t="shared" si="32"/>
        <v>0</v>
      </c>
      <c r="CZ88" s="128">
        <f t="shared" si="30"/>
        <v>0</v>
      </c>
      <c r="DA88" s="128">
        <f t="shared" si="30"/>
        <v>0</v>
      </c>
      <c r="DB88" s="128">
        <f t="shared" si="30"/>
        <v>0</v>
      </c>
      <c r="DC88" s="128"/>
    </row>
    <row r="89" spans="2:107">
      <c r="B89" s="143" t="s">
        <v>206</v>
      </c>
      <c r="C89" s="144" t="s">
        <v>207</v>
      </c>
      <c r="D89" s="145" t="s">
        <v>208</v>
      </c>
      <c r="E89" s="123" t="s">
        <v>29</v>
      </c>
      <c r="F89" s="123">
        <v>43709</v>
      </c>
      <c r="G89" s="146" t="s">
        <v>209</v>
      </c>
      <c r="H89" s="147" t="s">
        <v>5</v>
      </c>
      <c r="I89" s="77"/>
      <c r="J89" s="96"/>
      <c r="K89" s="97">
        <v>0.98</v>
      </c>
      <c r="L89" s="97">
        <v>0.96</v>
      </c>
      <c r="M89" s="97">
        <v>1</v>
      </c>
      <c r="N89" s="97">
        <v>0.93</v>
      </c>
      <c r="O89" s="97">
        <v>0.89</v>
      </c>
      <c r="P89" s="97">
        <v>1</v>
      </c>
      <c r="Q89" s="97">
        <v>1</v>
      </c>
      <c r="R89" s="97">
        <v>1</v>
      </c>
      <c r="S89" s="97">
        <v>1</v>
      </c>
      <c r="T89" s="126">
        <v>1</v>
      </c>
      <c r="U89" s="126">
        <v>1</v>
      </c>
      <c r="V89" s="97">
        <v>1</v>
      </c>
      <c r="W89" s="97">
        <v>1</v>
      </c>
      <c r="X89" s="97">
        <v>1</v>
      </c>
      <c r="Y89" s="97">
        <v>1</v>
      </c>
      <c r="Z89" s="97">
        <v>1</v>
      </c>
      <c r="AA89" s="151">
        <v>1</v>
      </c>
      <c r="AB89" s="97">
        <v>1</v>
      </c>
      <c r="AC89" s="126">
        <v>1</v>
      </c>
      <c r="AD89" s="97">
        <v>1</v>
      </c>
      <c r="AE89" s="97">
        <v>1</v>
      </c>
      <c r="AF89" s="97">
        <v>1</v>
      </c>
      <c r="AG89" s="127">
        <v>1</v>
      </c>
      <c r="AH89" s="97">
        <v>1</v>
      </c>
      <c r="AI89" s="97">
        <v>1</v>
      </c>
      <c r="AJ89" s="97">
        <v>1</v>
      </c>
      <c r="AK89" s="97">
        <v>1</v>
      </c>
      <c r="AL89" s="97">
        <v>1</v>
      </c>
      <c r="AM89" s="97">
        <v>1</v>
      </c>
      <c r="AN89" s="97"/>
      <c r="AO89" s="97"/>
      <c r="AP89" s="97"/>
      <c r="AQ89" s="97"/>
      <c r="AR89" s="100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101"/>
      <c r="BE89" s="77"/>
      <c r="BF89" s="102">
        <f t="shared" si="27"/>
        <v>22.759999999999998</v>
      </c>
      <c r="BH89" s="104">
        <f t="shared" si="28"/>
        <v>0</v>
      </c>
      <c r="BI89" s="105">
        <f>SUMIF($K$8:$BD$8,"F",K89:BD89)</f>
        <v>6</v>
      </c>
      <c r="BJ89" s="148"/>
      <c r="BK89" s="107">
        <f t="shared" si="25"/>
        <v>0</v>
      </c>
      <c r="BL89" s="104">
        <f t="shared" si="26"/>
        <v>0</v>
      </c>
      <c r="BM89" s="104">
        <v>110098.91999999998</v>
      </c>
      <c r="BN89" s="104">
        <f t="shared" si="29"/>
        <v>-110098.91999999998</v>
      </c>
      <c r="BO89" s="1" t="s">
        <v>210</v>
      </c>
      <c r="BP89" s="1" t="s">
        <v>211</v>
      </c>
      <c r="BQ89" s="1">
        <v>2500</v>
      </c>
      <c r="BR89" s="1">
        <v>17.04</v>
      </c>
      <c r="BS89" s="7">
        <v>42600</v>
      </c>
      <c r="BT89" s="149"/>
      <c r="BU89" s="128">
        <f t="shared" si="31"/>
        <v>0</v>
      </c>
      <c r="BV89" s="128">
        <f t="shared" si="31"/>
        <v>0</v>
      </c>
      <c r="BW89" s="128">
        <f t="shared" si="31"/>
        <v>0</v>
      </c>
      <c r="BX89" s="128">
        <f t="shared" si="31"/>
        <v>0</v>
      </c>
      <c r="BY89" s="128">
        <f t="shared" si="31"/>
        <v>0</v>
      </c>
      <c r="BZ89" s="128">
        <f t="shared" si="31"/>
        <v>0</v>
      </c>
      <c r="CA89" s="128">
        <f t="shared" si="31"/>
        <v>0</v>
      </c>
      <c r="CB89" s="128">
        <f t="shared" si="31"/>
        <v>0</v>
      </c>
      <c r="CC89" s="128">
        <f t="shared" si="31"/>
        <v>0</v>
      </c>
      <c r="CD89" s="128">
        <f t="shared" si="31"/>
        <v>0</v>
      </c>
      <c r="CE89" s="128">
        <f t="shared" si="31"/>
        <v>0</v>
      </c>
      <c r="CF89" s="128">
        <f t="shared" si="31"/>
        <v>0</v>
      </c>
      <c r="CG89" s="128">
        <f t="shared" si="31"/>
        <v>0</v>
      </c>
      <c r="CH89" s="128">
        <f t="shared" si="31"/>
        <v>0</v>
      </c>
      <c r="CI89" s="128">
        <f t="shared" si="31"/>
        <v>0</v>
      </c>
      <c r="CJ89" s="128">
        <f t="shared" si="18"/>
        <v>0</v>
      </c>
      <c r="CK89" s="128">
        <f t="shared" si="18"/>
        <v>0</v>
      </c>
      <c r="CL89" s="128">
        <f t="shared" si="18"/>
        <v>0</v>
      </c>
      <c r="CM89" s="128">
        <f t="shared" si="18"/>
        <v>0</v>
      </c>
      <c r="CN89" s="128">
        <f t="shared" si="18"/>
        <v>0</v>
      </c>
      <c r="CO89" s="128">
        <f t="shared" si="18"/>
        <v>0</v>
      </c>
      <c r="CP89" s="128">
        <f t="shared" si="18"/>
        <v>0</v>
      </c>
      <c r="CQ89" s="128">
        <f t="shared" si="18"/>
        <v>0</v>
      </c>
      <c r="CR89" s="128">
        <f t="shared" si="32"/>
        <v>0</v>
      </c>
      <c r="CS89" s="128">
        <f t="shared" si="32"/>
        <v>0</v>
      </c>
      <c r="CT89" s="128">
        <f t="shared" si="32"/>
        <v>0</v>
      </c>
      <c r="CU89" s="128">
        <f t="shared" si="32"/>
        <v>0</v>
      </c>
      <c r="CV89" s="128">
        <f t="shared" si="32"/>
        <v>0</v>
      </c>
      <c r="CW89" s="128">
        <f t="shared" si="32"/>
        <v>0</v>
      </c>
      <c r="CX89" s="128">
        <f t="shared" si="32"/>
        <v>0</v>
      </c>
      <c r="CY89" s="128">
        <f t="shared" si="32"/>
        <v>0</v>
      </c>
      <c r="CZ89" s="128">
        <f t="shared" si="30"/>
        <v>0</v>
      </c>
      <c r="DA89" s="128">
        <f t="shared" si="30"/>
        <v>0</v>
      </c>
      <c r="DB89" s="128">
        <f t="shared" si="30"/>
        <v>0</v>
      </c>
      <c r="DC89" s="128"/>
    </row>
    <row r="90" spans="2:107" ht="10.8" thickBot="1">
      <c r="B90" s="90"/>
      <c r="C90" s="129"/>
      <c r="D90" s="160"/>
      <c r="E90" s="180"/>
      <c r="F90" s="181"/>
      <c r="G90" s="117"/>
      <c r="H90" s="132"/>
      <c r="I90" s="77"/>
      <c r="J90" s="96"/>
      <c r="K90" s="97">
        <v>0</v>
      </c>
      <c r="L90" s="97"/>
      <c r="M90" s="97"/>
      <c r="N90" s="97"/>
      <c r="O90" s="97">
        <v>0</v>
      </c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8"/>
      <c r="AH90" s="97"/>
      <c r="AI90" s="97"/>
      <c r="AJ90" s="97"/>
      <c r="AK90" s="97"/>
      <c r="AL90" s="97"/>
      <c r="AM90" s="99"/>
      <c r="AN90" s="97"/>
      <c r="AO90" s="97"/>
      <c r="AP90" s="97"/>
      <c r="AQ90" s="97"/>
      <c r="AR90" s="100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101"/>
      <c r="BE90" s="77"/>
      <c r="BF90" s="102">
        <f t="shared" si="27"/>
        <v>0</v>
      </c>
      <c r="BG90" s="103"/>
      <c r="BH90" s="104">
        <f t="shared" si="28"/>
        <v>0</v>
      </c>
      <c r="BI90" s="105"/>
      <c r="BJ90" s="106"/>
      <c r="BK90" s="107"/>
      <c r="BL90" s="104">
        <f t="shared" si="26"/>
        <v>0</v>
      </c>
      <c r="BM90" s="104">
        <v>0</v>
      </c>
      <c r="BN90" s="104">
        <f t="shared" si="29"/>
        <v>0</v>
      </c>
      <c r="BU90" s="128">
        <f t="shared" si="31"/>
        <v>0</v>
      </c>
      <c r="BV90" s="128">
        <f t="shared" si="31"/>
        <v>0</v>
      </c>
      <c r="BW90" s="128">
        <f t="shared" si="31"/>
        <v>0</v>
      </c>
      <c r="BX90" s="128">
        <f t="shared" si="31"/>
        <v>0</v>
      </c>
      <c r="BY90" s="128">
        <f t="shared" si="31"/>
        <v>0</v>
      </c>
      <c r="BZ90" s="128">
        <f t="shared" si="31"/>
        <v>0</v>
      </c>
      <c r="CA90" s="128">
        <f t="shared" si="31"/>
        <v>0</v>
      </c>
      <c r="CB90" s="128">
        <f t="shared" si="31"/>
        <v>0</v>
      </c>
      <c r="CC90" s="128">
        <f t="shared" si="31"/>
        <v>0</v>
      </c>
      <c r="CD90" s="128">
        <f t="shared" si="31"/>
        <v>0</v>
      </c>
      <c r="CE90" s="128">
        <f t="shared" si="31"/>
        <v>0</v>
      </c>
      <c r="CF90" s="128">
        <f t="shared" si="31"/>
        <v>0</v>
      </c>
      <c r="CG90" s="128">
        <f t="shared" si="31"/>
        <v>0</v>
      </c>
      <c r="CH90" s="128">
        <f t="shared" si="31"/>
        <v>0</v>
      </c>
      <c r="CI90" s="128">
        <f t="shared" si="31"/>
        <v>0</v>
      </c>
      <c r="CJ90" s="128">
        <f t="shared" si="18"/>
        <v>0</v>
      </c>
      <c r="CK90" s="128">
        <f t="shared" si="18"/>
        <v>0</v>
      </c>
      <c r="CL90" s="128">
        <f t="shared" si="18"/>
        <v>0</v>
      </c>
      <c r="CM90" s="128">
        <f t="shared" si="18"/>
        <v>0</v>
      </c>
      <c r="CN90" s="128">
        <f t="shared" si="18"/>
        <v>0</v>
      </c>
      <c r="CO90" s="128">
        <f t="shared" si="18"/>
        <v>0</v>
      </c>
      <c r="CP90" s="128">
        <f t="shared" si="18"/>
        <v>0</v>
      </c>
      <c r="CQ90" s="128">
        <f t="shared" si="18"/>
        <v>0</v>
      </c>
      <c r="CR90" s="128">
        <f t="shared" si="32"/>
        <v>0</v>
      </c>
      <c r="CS90" s="128">
        <f t="shared" si="32"/>
        <v>0</v>
      </c>
      <c r="CT90" s="128">
        <f t="shared" si="32"/>
        <v>0</v>
      </c>
      <c r="CU90" s="128">
        <f t="shared" si="32"/>
        <v>0</v>
      </c>
      <c r="CV90" s="128">
        <f t="shared" si="32"/>
        <v>0</v>
      </c>
      <c r="CW90" s="128">
        <f t="shared" si="32"/>
        <v>0</v>
      </c>
      <c r="CX90" s="128">
        <f t="shared" si="32"/>
        <v>0</v>
      </c>
      <c r="CY90" s="128">
        <f t="shared" si="32"/>
        <v>0</v>
      </c>
      <c r="CZ90" s="128">
        <f t="shared" si="30"/>
        <v>0</v>
      </c>
      <c r="DA90" s="128">
        <f t="shared" si="30"/>
        <v>0</v>
      </c>
      <c r="DB90" s="128">
        <f t="shared" si="30"/>
        <v>0</v>
      </c>
      <c r="DC90" s="128"/>
    </row>
    <row r="91" spans="2:107" ht="10.8" thickBot="1">
      <c r="B91" s="108"/>
      <c r="C91" s="163" t="s">
        <v>212</v>
      </c>
      <c r="D91" s="164"/>
      <c r="E91" s="165"/>
      <c r="F91" s="166"/>
      <c r="G91" s="112"/>
      <c r="H91" s="136"/>
      <c r="I91" s="77"/>
      <c r="J91" s="96"/>
      <c r="K91" s="97">
        <v>0</v>
      </c>
      <c r="L91" s="97"/>
      <c r="M91" s="97"/>
      <c r="N91" s="97"/>
      <c r="O91" s="97">
        <v>0</v>
      </c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8"/>
      <c r="AH91" s="97"/>
      <c r="AI91" s="97"/>
      <c r="AJ91" s="97"/>
      <c r="AK91" s="97"/>
      <c r="AL91" s="97"/>
      <c r="AM91" s="99"/>
      <c r="AN91" s="97"/>
      <c r="AO91" s="97"/>
      <c r="AP91" s="97"/>
      <c r="AQ91" s="97"/>
      <c r="AR91" s="100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101"/>
      <c r="BE91" s="77"/>
      <c r="BF91" s="102">
        <f t="shared" si="27"/>
        <v>0</v>
      </c>
      <c r="BG91" s="103"/>
      <c r="BH91" s="104">
        <f t="shared" si="28"/>
        <v>0</v>
      </c>
      <c r="BI91" s="105"/>
      <c r="BJ91" s="106"/>
      <c r="BK91" s="107"/>
      <c r="BL91" s="104">
        <f t="shared" si="26"/>
        <v>0</v>
      </c>
      <c r="BM91" s="104">
        <v>0</v>
      </c>
      <c r="BN91" s="104">
        <f t="shared" si="29"/>
        <v>0</v>
      </c>
      <c r="BU91" s="128">
        <f t="shared" si="31"/>
        <v>0</v>
      </c>
      <c r="BV91" s="128">
        <f t="shared" si="31"/>
        <v>0</v>
      </c>
      <c r="BW91" s="128">
        <f t="shared" si="31"/>
        <v>0</v>
      </c>
      <c r="BX91" s="128">
        <f t="shared" si="31"/>
        <v>0</v>
      </c>
      <c r="BY91" s="128">
        <f t="shared" si="31"/>
        <v>0</v>
      </c>
      <c r="BZ91" s="128">
        <f t="shared" si="31"/>
        <v>0</v>
      </c>
      <c r="CA91" s="128">
        <f t="shared" si="31"/>
        <v>0</v>
      </c>
      <c r="CB91" s="128">
        <f t="shared" si="31"/>
        <v>0</v>
      </c>
      <c r="CC91" s="128">
        <f t="shared" si="31"/>
        <v>0</v>
      </c>
      <c r="CD91" s="128">
        <f t="shared" si="31"/>
        <v>0</v>
      </c>
      <c r="CE91" s="128">
        <f t="shared" si="31"/>
        <v>0</v>
      </c>
      <c r="CF91" s="128">
        <f t="shared" si="31"/>
        <v>0</v>
      </c>
      <c r="CG91" s="128">
        <f t="shared" si="31"/>
        <v>0</v>
      </c>
      <c r="CH91" s="128">
        <f t="shared" si="31"/>
        <v>0</v>
      </c>
      <c r="CI91" s="128">
        <f t="shared" si="31"/>
        <v>0</v>
      </c>
      <c r="CJ91" s="128">
        <f t="shared" si="18"/>
        <v>0</v>
      </c>
      <c r="CK91" s="128">
        <f t="shared" si="18"/>
        <v>0</v>
      </c>
      <c r="CL91" s="128">
        <f t="shared" si="18"/>
        <v>0</v>
      </c>
      <c r="CM91" s="128">
        <f t="shared" si="18"/>
        <v>0</v>
      </c>
      <c r="CN91" s="128">
        <f t="shared" si="18"/>
        <v>0</v>
      </c>
      <c r="CO91" s="128">
        <f t="shared" si="18"/>
        <v>0</v>
      </c>
      <c r="CP91" s="128">
        <f t="shared" si="18"/>
        <v>0</v>
      </c>
      <c r="CQ91" s="128">
        <f t="shared" si="18"/>
        <v>0</v>
      </c>
      <c r="CR91" s="128">
        <f t="shared" si="32"/>
        <v>0</v>
      </c>
      <c r="CS91" s="128">
        <f t="shared" si="32"/>
        <v>0</v>
      </c>
      <c r="CT91" s="128">
        <f t="shared" si="32"/>
        <v>0</v>
      </c>
      <c r="CU91" s="128">
        <f t="shared" si="32"/>
        <v>0</v>
      </c>
      <c r="CV91" s="128">
        <f t="shared" si="32"/>
        <v>0</v>
      </c>
      <c r="CW91" s="128">
        <f t="shared" si="32"/>
        <v>0</v>
      </c>
      <c r="CX91" s="128">
        <f t="shared" si="32"/>
        <v>0</v>
      </c>
      <c r="CY91" s="128">
        <f t="shared" si="32"/>
        <v>0</v>
      </c>
      <c r="CZ91" s="128">
        <f t="shared" si="30"/>
        <v>0</v>
      </c>
      <c r="DA91" s="128">
        <f t="shared" si="30"/>
        <v>0</v>
      </c>
      <c r="DB91" s="128">
        <f t="shared" si="30"/>
        <v>0</v>
      </c>
      <c r="DC91" s="128"/>
    </row>
    <row r="92" spans="2:107">
      <c r="B92" s="71"/>
      <c r="C92" s="137"/>
      <c r="D92" s="167"/>
      <c r="E92" s="188"/>
      <c r="F92" s="188"/>
      <c r="G92" s="141"/>
      <c r="H92" s="142"/>
      <c r="I92" s="77"/>
      <c r="J92" s="96"/>
      <c r="K92" s="97">
        <v>0</v>
      </c>
      <c r="L92" s="97"/>
      <c r="M92" s="97"/>
      <c r="N92" s="97"/>
      <c r="O92" s="97">
        <v>0</v>
      </c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8"/>
      <c r="AH92" s="97"/>
      <c r="AI92" s="97"/>
      <c r="AJ92" s="97"/>
      <c r="AK92" s="97"/>
      <c r="AL92" s="97"/>
      <c r="AM92" s="99"/>
      <c r="AN92" s="97"/>
      <c r="AO92" s="97"/>
      <c r="AP92" s="97"/>
      <c r="AQ92" s="97"/>
      <c r="AR92" s="100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101"/>
      <c r="BE92" s="77"/>
      <c r="BF92" s="102">
        <f t="shared" si="27"/>
        <v>0</v>
      </c>
      <c r="BG92" s="103"/>
      <c r="BH92" s="104">
        <f t="shared" si="28"/>
        <v>0</v>
      </c>
      <c r="BI92" s="105"/>
      <c r="BJ92" s="106"/>
      <c r="BK92" s="107"/>
      <c r="BL92" s="104">
        <f t="shared" si="26"/>
        <v>0</v>
      </c>
      <c r="BM92" s="104">
        <v>0</v>
      </c>
      <c r="BN92" s="104">
        <f t="shared" si="29"/>
        <v>0</v>
      </c>
      <c r="BU92" s="128">
        <f t="shared" si="31"/>
        <v>0</v>
      </c>
      <c r="BV92" s="128">
        <f t="shared" si="31"/>
        <v>0</v>
      </c>
      <c r="BW92" s="128">
        <f t="shared" si="31"/>
        <v>0</v>
      </c>
      <c r="BX92" s="128">
        <f t="shared" si="31"/>
        <v>0</v>
      </c>
      <c r="BY92" s="128">
        <f t="shared" si="31"/>
        <v>0</v>
      </c>
      <c r="BZ92" s="128">
        <f t="shared" si="31"/>
        <v>0</v>
      </c>
      <c r="CA92" s="128">
        <f t="shared" si="31"/>
        <v>0</v>
      </c>
      <c r="CB92" s="128">
        <f t="shared" si="31"/>
        <v>0</v>
      </c>
      <c r="CC92" s="128">
        <f t="shared" si="31"/>
        <v>0</v>
      </c>
      <c r="CD92" s="128">
        <f t="shared" si="31"/>
        <v>0</v>
      </c>
      <c r="CE92" s="128">
        <f t="shared" si="31"/>
        <v>0</v>
      </c>
      <c r="CF92" s="128">
        <f t="shared" si="31"/>
        <v>0</v>
      </c>
      <c r="CG92" s="128">
        <f t="shared" si="31"/>
        <v>0</v>
      </c>
      <c r="CH92" s="128">
        <f t="shared" si="31"/>
        <v>0</v>
      </c>
      <c r="CI92" s="128">
        <f t="shared" si="31"/>
        <v>0</v>
      </c>
      <c r="CJ92" s="128">
        <f t="shared" si="18"/>
        <v>0</v>
      </c>
      <c r="CK92" s="128">
        <f t="shared" si="18"/>
        <v>0</v>
      </c>
      <c r="CL92" s="128">
        <f t="shared" si="18"/>
        <v>0</v>
      </c>
      <c r="CM92" s="128">
        <f t="shared" si="18"/>
        <v>0</v>
      </c>
      <c r="CN92" s="128">
        <f t="shared" si="18"/>
        <v>0</v>
      </c>
      <c r="CO92" s="128">
        <f t="shared" si="18"/>
        <v>0</v>
      </c>
      <c r="CP92" s="128">
        <f t="shared" si="18"/>
        <v>0</v>
      </c>
      <c r="CQ92" s="128">
        <f t="shared" si="18"/>
        <v>0</v>
      </c>
      <c r="CR92" s="128">
        <f t="shared" si="32"/>
        <v>0</v>
      </c>
      <c r="CS92" s="128">
        <f t="shared" si="32"/>
        <v>0</v>
      </c>
      <c r="CT92" s="128">
        <f t="shared" si="32"/>
        <v>0</v>
      </c>
      <c r="CU92" s="128">
        <f t="shared" si="32"/>
        <v>0</v>
      </c>
      <c r="CV92" s="128">
        <f t="shared" si="32"/>
        <v>0</v>
      </c>
      <c r="CW92" s="128">
        <f t="shared" si="32"/>
        <v>0</v>
      </c>
      <c r="CX92" s="128">
        <f t="shared" si="32"/>
        <v>0</v>
      </c>
      <c r="CY92" s="128">
        <f t="shared" si="32"/>
        <v>0</v>
      </c>
      <c r="CZ92" s="128">
        <f t="shared" si="30"/>
        <v>0</v>
      </c>
      <c r="DA92" s="128">
        <f t="shared" si="30"/>
        <v>0</v>
      </c>
      <c r="DB92" s="128">
        <f t="shared" si="30"/>
        <v>0</v>
      </c>
      <c r="DC92" s="128"/>
    </row>
    <row r="93" spans="2:107">
      <c r="B93" s="143" t="s">
        <v>213</v>
      </c>
      <c r="C93" s="144" t="s">
        <v>214</v>
      </c>
      <c r="D93" s="145" t="s">
        <v>215</v>
      </c>
      <c r="E93" s="123" t="s">
        <v>29</v>
      </c>
      <c r="F93" s="123">
        <v>43952</v>
      </c>
      <c r="G93" s="146"/>
      <c r="H93" s="147" t="s">
        <v>5</v>
      </c>
      <c r="I93" s="77"/>
      <c r="J93" s="96"/>
      <c r="K93" s="97">
        <v>1</v>
      </c>
      <c r="L93" s="97">
        <v>1</v>
      </c>
      <c r="M93" s="97">
        <v>1</v>
      </c>
      <c r="N93" s="97">
        <v>1</v>
      </c>
      <c r="O93" s="97">
        <v>1</v>
      </c>
      <c r="P93" s="97">
        <v>1</v>
      </c>
      <c r="Q93" s="97">
        <v>1</v>
      </c>
      <c r="R93" s="97">
        <v>1</v>
      </c>
      <c r="S93" s="97">
        <v>1</v>
      </c>
      <c r="T93" s="126">
        <v>1</v>
      </c>
      <c r="U93" s="126">
        <v>1</v>
      </c>
      <c r="V93" s="97">
        <v>1</v>
      </c>
      <c r="W93" s="97">
        <v>1</v>
      </c>
      <c r="X93" s="97">
        <v>1</v>
      </c>
      <c r="Y93" s="97">
        <v>1</v>
      </c>
      <c r="Z93" s="97">
        <v>1</v>
      </c>
      <c r="AA93" s="97">
        <v>1</v>
      </c>
      <c r="AB93" s="97">
        <v>1</v>
      </c>
      <c r="AC93" s="97">
        <v>1</v>
      </c>
      <c r="AD93" s="97">
        <v>1</v>
      </c>
      <c r="AE93" s="97">
        <v>1</v>
      </c>
      <c r="AF93" s="97">
        <v>1</v>
      </c>
      <c r="AG93" s="127">
        <v>1</v>
      </c>
      <c r="AH93" s="97">
        <v>1</v>
      </c>
      <c r="AI93" s="97">
        <v>1</v>
      </c>
      <c r="AJ93" s="97">
        <v>1</v>
      </c>
      <c r="AK93" s="97">
        <v>1</v>
      </c>
      <c r="AL93" s="97">
        <v>1</v>
      </c>
      <c r="AM93" s="99">
        <v>1</v>
      </c>
      <c r="AN93" s="97">
        <v>1</v>
      </c>
      <c r="AO93" s="97">
        <v>1</v>
      </c>
      <c r="AP93" s="97">
        <v>1</v>
      </c>
      <c r="AQ93" s="97">
        <v>1</v>
      </c>
      <c r="AR93" s="100">
        <v>1</v>
      </c>
      <c r="AS93" s="97">
        <v>1</v>
      </c>
      <c r="AT93" s="97">
        <v>1</v>
      </c>
      <c r="AU93" s="97">
        <v>1</v>
      </c>
      <c r="AV93" s="97"/>
      <c r="AW93" s="97"/>
      <c r="AX93" s="97"/>
      <c r="AY93" s="97"/>
      <c r="AZ93" s="97"/>
      <c r="BA93" s="97"/>
      <c r="BB93" s="97"/>
      <c r="BC93" s="97"/>
      <c r="BD93" s="101"/>
      <c r="BE93" s="77"/>
      <c r="BF93" s="102">
        <f t="shared" si="27"/>
        <v>23</v>
      </c>
      <c r="BH93" s="104">
        <f t="shared" si="28"/>
        <v>0</v>
      </c>
      <c r="BI93" s="105">
        <f>SUMIF($K$8:$BD$8,"F",K93:BD93)</f>
        <v>14</v>
      </c>
      <c r="BJ93" s="148"/>
      <c r="BK93" s="107">
        <f t="shared" si="25"/>
        <v>0</v>
      </c>
      <c r="BL93" s="104">
        <f t="shared" si="26"/>
        <v>0</v>
      </c>
      <c r="BM93" s="104">
        <v>270081.5</v>
      </c>
      <c r="BN93" s="104">
        <f t="shared" si="29"/>
        <v>-270081.5</v>
      </c>
      <c r="BO93" s="1" t="s">
        <v>214</v>
      </c>
      <c r="BP93" s="1" t="s">
        <v>216</v>
      </c>
      <c r="BQ93" s="1">
        <v>6500</v>
      </c>
      <c r="BR93" s="1">
        <v>40</v>
      </c>
      <c r="BS93" s="7">
        <v>260000</v>
      </c>
      <c r="BT93" s="149"/>
      <c r="BU93" s="128">
        <f t="shared" si="31"/>
        <v>0</v>
      </c>
      <c r="BV93" s="128">
        <f t="shared" si="31"/>
        <v>0</v>
      </c>
      <c r="BW93" s="128">
        <f t="shared" si="31"/>
        <v>0</v>
      </c>
      <c r="BX93" s="128">
        <f t="shared" si="31"/>
        <v>0</v>
      </c>
      <c r="BY93" s="128">
        <f t="shared" si="31"/>
        <v>0</v>
      </c>
      <c r="BZ93" s="128">
        <f t="shared" si="31"/>
        <v>0</v>
      </c>
      <c r="CA93" s="128">
        <f t="shared" si="31"/>
        <v>0</v>
      </c>
      <c r="CB93" s="128">
        <f t="shared" si="31"/>
        <v>0</v>
      </c>
      <c r="CC93" s="128">
        <f t="shared" si="31"/>
        <v>0</v>
      </c>
      <c r="CD93" s="128">
        <f t="shared" si="31"/>
        <v>0</v>
      </c>
      <c r="CE93" s="128">
        <f t="shared" si="31"/>
        <v>0</v>
      </c>
      <c r="CF93" s="128">
        <f t="shared" si="31"/>
        <v>0</v>
      </c>
      <c r="CG93" s="128">
        <f t="shared" si="31"/>
        <v>0</v>
      </c>
      <c r="CH93" s="128">
        <f t="shared" si="31"/>
        <v>0</v>
      </c>
      <c r="CI93" s="128">
        <f t="shared" si="31"/>
        <v>0</v>
      </c>
      <c r="CJ93" s="128">
        <f t="shared" si="18"/>
        <v>0</v>
      </c>
      <c r="CK93" s="128">
        <f t="shared" si="18"/>
        <v>0</v>
      </c>
      <c r="CL93" s="128">
        <f t="shared" si="18"/>
        <v>0</v>
      </c>
      <c r="CM93" s="128">
        <f t="shared" si="18"/>
        <v>0</v>
      </c>
      <c r="CN93" s="128">
        <f t="shared" si="18"/>
        <v>0</v>
      </c>
      <c r="CO93" s="128">
        <f t="shared" si="18"/>
        <v>0</v>
      </c>
      <c r="CP93" s="128">
        <f t="shared" si="18"/>
        <v>0</v>
      </c>
      <c r="CQ93" s="128">
        <f t="shared" si="18"/>
        <v>0</v>
      </c>
      <c r="CR93" s="128">
        <f t="shared" si="32"/>
        <v>0</v>
      </c>
      <c r="CS93" s="128">
        <f t="shared" si="32"/>
        <v>0</v>
      </c>
      <c r="CT93" s="128">
        <f t="shared" si="32"/>
        <v>0</v>
      </c>
      <c r="CU93" s="128">
        <f t="shared" si="32"/>
        <v>0</v>
      </c>
      <c r="CV93" s="128">
        <f t="shared" si="32"/>
        <v>0</v>
      </c>
      <c r="CW93" s="128">
        <f t="shared" si="32"/>
        <v>0</v>
      </c>
      <c r="CX93" s="128">
        <f t="shared" si="32"/>
        <v>0</v>
      </c>
      <c r="CY93" s="128">
        <f t="shared" si="32"/>
        <v>0</v>
      </c>
      <c r="CZ93" s="128">
        <f t="shared" si="30"/>
        <v>0</v>
      </c>
      <c r="DA93" s="128">
        <f t="shared" si="30"/>
        <v>0</v>
      </c>
      <c r="DB93" s="128">
        <f t="shared" si="30"/>
        <v>0</v>
      </c>
      <c r="DC93" s="128"/>
    </row>
    <row r="94" spans="2:107">
      <c r="B94" s="143" t="s">
        <v>213</v>
      </c>
      <c r="C94" s="144" t="s">
        <v>214</v>
      </c>
      <c r="D94" s="145" t="s">
        <v>217</v>
      </c>
      <c r="E94" s="123" t="s">
        <v>29</v>
      </c>
      <c r="F94" s="123">
        <v>43800</v>
      </c>
      <c r="G94" s="146" t="s">
        <v>218</v>
      </c>
      <c r="H94" s="147" t="s">
        <v>52</v>
      </c>
      <c r="I94" s="77"/>
      <c r="J94" s="96"/>
      <c r="K94" s="97">
        <v>0</v>
      </c>
      <c r="L94" s="97"/>
      <c r="M94" s="97">
        <v>0</v>
      </c>
      <c r="N94" s="97"/>
      <c r="O94" s="97">
        <v>0</v>
      </c>
      <c r="P94" s="97"/>
      <c r="Q94" s="97"/>
      <c r="R94" s="97"/>
      <c r="S94" s="97">
        <v>1</v>
      </c>
      <c r="T94" s="97">
        <v>1</v>
      </c>
      <c r="U94" s="97">
        <v>1</v>
      </c>
      <c r="V94" s="97">
        <v>1</v>
      </c>
      <c r="W94" s="97">
        <v>1</v>
      </c>
      <c r="X94" s="97">
        <v>1</v>
      </c>
      <c r="Y94" s="97">
        <v>1</v>
      </c>
      <c r="Z94" s="97">
        <v>1</v>
      </c>
      <c r="AA94" s="97">
        <v>1</v>
      </c>
      <c r="AB94" s="97">
        <v>1</v>
      </c>
      <c r="AC94" s="97">
        <v>1</v>
      </c>
      <c r="AD94" s="97">
        <v>1</v>
      </c>
      <c r="AE94" s="97">
        <v>1</v>
      </c>
      <c r="AF94" s="97">
        <v>1</v>
      </c>
      <c r="AG94" s="150">
        <v>1</v>
      </c>
      <c r="AH94" s="97">
        <v>1</v>
      </c>
      <c r="AI94" s="97">
        <v>1</v>
      </c>
      <c r="AJ94" s="97">
        <v>1</v>
      </c>
      <c r="AK94" s="97">
        <v>1</v>
      </c>
      <c r="AL94" s="97">
        <v>1</v>
      </c>
      <c r="AM94" s="99">
        <v>1</v>
      </c>
      <c r="AN94" s="97">
        <v>1</v>
      </c>
      <c r="AO94" s="97">
        <v>1</v>
      </c>
      <c r="AP94" s="97">
        <v>1</v>
      </c>
      <c r="AQ94" s="97"/>
      <c r="AR94" s="100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101"/>
      <c r="BE94" s="77"/>
      <c r="BF94" s="102">
        <f t="shared" si="27"/>
        <v>15</v>
      </c>
      <c r="BH94" s="104">
        <f t="shared" si="28"/>
        <v>0</v>
      </c>
      <c r="BI94" s="105">
        <f>SUMIF($K$8:$BD$8,"F",K94:BD94)</f>
        <v>9</v>
      </c>
      <c r="BJ94" s="148"/>
      <c r="BK94" s="107">
        <f t="shared" si="25"/>
        <v>0</v>
      </c>
      <c r="BL94" s="104">
        <f t="shared" si="26"/>
        <v>0</v>
      </c>
      <c r="BM94" s="104">
        <v>184648.152</v>
      </c>
      <c r="BN94" s="104">
        <f t="shared" si="29"/>
        <v>-184648.152</v>
      </c>
      <c r="BO94" s="1" t="s">
        <v>219</v>
      </c>
      <c r="BP94" s="1" t="s">
        <v>217</v>
      </c>
      <c r="BQ94" s="1">
        <v>6716.666666666667</v>
      </c>
      <c r="BR94" s="1">
        <v>27</v>
      </c>
      <c r="BS94" s="7">
        <v>181350</v>
      </c>
      <c r="BT94" s="149"/>
      <c r="BU94" s="128">
        <f t="shared" si="31"/>
        <v>0</v>
      </c>
      <c r="BV94" s="128">
        <f t="shared" si="31"/>
        <v>0</v>
      </c>
      <c r="BW94" s="128">
        <f t="shared" si="31"/>
        <v>0</v>
      </c>
      <c r="BX94" s="128">
        <f t="shared" si="31"/>
        <v>0</v>
      </c>
      <c r="BY94" s="128">
        <f t="shared" si="31"/>
        <v>0</v>
      </c>
      <c r="BZ94" s="128">
        <f t="shared" si="31"/>
        <v>0</v>
      </c>
      <c r="CA94" s="128">
        <f t="shared" si="31"/>
        <v>0</v>
      </c>
      <c r="CB94" s="128">
        <f t="shared" si="31"/>
        <v>0</v>
      </c>
      <c r="CC94" s="128">
        <f t="shared" si="31"/>
        <v>0</v>
      </c>
      <c r="CD94" s="128">
        <f t="shared" si="31"/>
        <v>0</v>
      </c>
      <c r="CE94" s="128">
        <f t="shared" si="31"/>
        <v>0</v>
      </c>
      <c r="CF94" s="128">
        <f t="shared" si="31"/>
        <v>0</v>
      </c>
      <c r="CG94" s="128">
        <f t="shared" si="31"/>
        <v>0</v>
      </c>
      <c r="CH94" s="128">
        <f t="shared" si="31"/>
        <v>0</v>
      </c>
      <c r="CI94" s="128">
        <f t="shared" si="31"/>
        <v>0</v>
      </c>
      <c r="CJ94" s="128">
        <f t="shared" si="18"/>
        <v>0</v>
      </c>
      <c r="CK94" s="128">
        <f t="shared" si="18"/>
        <v>0</v>
      </c>
      <c r="CL94" s="128">
        <f t="shared" si="18"/>
        <v>0</v>
      </c>
      <c r="CM94" s="128">
        <f t="shared" si="18"/>
        <v>0</v>
      </c>
      <c r="CN94" s="128">
        <f t="shared" si="18"/>
        <v>0</v>
      </c>
      <c r="CO94" s="128">
        <f t="shared" si="18"/>
        <v>0</v>
      </c>
      <c r="CP94" s="128">
        <f t="shared" si="18"/>
        <v>0</v>
      </c>
      <c r="CQ94" s="128">
        <f t="shared" si="18"/>
        <v>0</v>
      </c>
      <c r="CR94" s="128">
        <f t="shared" si="32"/>
        <v>0</v>
      </c>
      <c r="CS94" s="128">
        <f t="shared" si="32"/>
        <v>0</v>
      </c>
      <c r="CT94" s="128">
        <f t="shared" si="32"/>
        <v>0</v>
      </c>
      <c r="CU94" s="128">
        <f t="shared" si="32"/>
        <v>0</v>
      </c>
      <c r="CV94" s="128">
        <f t="shared" si="32"/>
        <v>0</v>
      </c>
      <c r="CW94" s="128">
        <f t="shared" si="32"/>
        <v>0</v>
      </c>
      <c r="CX94" s="128">
        <f t="shared" si="32"/>
        <v>0</v>
      </c>
      <c r="CY94" s="128">
        <f t="shared" si="32"/>
        <v>0</v>
      </c>
      <c r="CZ94" s="128">
        <f t="shared" si="30"/>
        <v>0</v>
      </c>
      <c r="DA94" s="128">
        <f t="shared" si="30"/>
        <v>0</v>
      </c>
      <c r="DB94" s="128">
        <f t="shared" si="30"/>
        <v>0</v>
      </c>
      <c r="DC94" s="128"/>
    </row>
    <row r="95" spans="2:107" ht="10.8" thickBot="1">
      <c r="B95" s="120" t="s">
        <v>213</v>
      </c>
      <c r="C95" s="121" t="s">
        <v>220</v>
      </c>
      <c r="D95" s="122" t="s">
        <v>221</v>
      </c>
      <c r="E95" s="183" t="s">
        <v>29</v>
      </c>
      <c r="F95" s="189">
        <v>43678</v>
      </c>
      <c r="G95" s="124"/>
      <c r="H95" s="125" t="s">
        <v>5</v>
      </c>
      <c r="I95" s="77"/>
      <c r="J95" s="96"/>
      <c r="K95" s="97">
        <v>0</v>
      </c>
      <c r="L95" s="97"/>
      <c r="M95" s="97">
        <v>0.09</v>
      </c>
      <c r="N95" s="97">
        <v>1</v>
      </c>
      <c r="O95" s="97">
        <v>1</v>
      </c>
      <c r="P95" s="97">
        <v>1</v>
      </c>
      <c r="Q95" s="97">
        <v>1</v>
      </c>
      <c r="R95" s="97">
        <v>1</v>
      </c>
      <c r="S95" s="97">
        <v>1</v>
      </c>
      <c r="T95" s="126">
        <v>1</v>
      </c>
      <c r="U95" s="126">
        <v>1</v>
      </c>
      <c r="V95" s="97">
        <v>1</v>
      </c>
      <c r="W95" s="97">
        <v>1</v>
      </c>
      <c r="X95" s="97">
        <v>1</v>
      </c>
      <c r="Y95" s="97">
        <v>1</v>
      </c>
      <c r="Z95" s="97">
        <v>1</v>
      </c>
      <c r="AA95" s="97">
        <v>1</v>
      </c>
      <c r="AB95" s="97">
        <v>1</v>
      </c>
      <c r="AC95" s="97">
        <v>1</v>
      </c>
      <c r="AD95" s="97">
        <v>1</v>
      </c>
      <c r="AE95" s="97">
        <v>1</v>
      </c>
      <c r="AF95" s="97">
        <v>1</v>
      </c>
      <c r="AG95" s="127">
        <v>1</v>
      </c>
      <c r="AH95" s="97">
        <v>1</v>
      </c>
      <c r="AI95" s="97">
        <v>1</v>
      </c>
      <c r="AJ95" s="97">
        <v>1</v>
      </c>
      <c r="AK95" s="97">
        <v>1</v>
      </c>
      <c r="AL95" s="97">
        <v>1</v>
      </c>
      <c r="AM95" s="99"/>
      <c r="AN95" s="97"/>
      <c r="AO95" s="97"/>
      <c r="AP95" s="97"/>
      <c r="AQ95" s="97"/>
      <c r="AR95" s="100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101"/>
      <c r="BE95" s="77"/>
      <c r="BF95" s="102">
        <f t="shared" si="27"/>
        <v>20.09</v>
      </c>
      <c r="BH95" s="104">
        <f t="shared" si="28"/>
        <v>0</v>
      </c>
      <c r="BI95" s="105">
        <f>SUMIF($K$8:$BD$8,"F",K95:BD95)</f>
        <v>5</v>
      </c>
      <c r="BJ95" s="148"/>
      <c r="BK95" s="107">
        <f t="shared" si="25"/>
        <v>0</v>
      </c>
      <c r="BL95" s="104">
        <f t="shared" si="26"/>
        <v>0</v>
      </c>
      <c r="BM95" s="104">
        <v>125409.99700580002</v>
      </c>
      <c r="BN95" s="104">
        <f t="shared" si="29"/>
        <v>-125409.99700580002</v>
      </c>
      <c r="BO95" s="1" t="s">
        <v>220</v>
      </c>
      <c r="BP95" s="1" t="s">
        <v>57</v>
      </c>
      <c r="BQ95" s="1">
        <v>4363.666666666667</v>
      </c>
      <c r="BR95" s="1">
        <v>24</v>
      </c>
      <c r="BS95" s="7">
        <v>104728</v>
      </c>
      <c r="BT95" s="149"/>
      <c r="BU95" s="128">
        <f t="shared" si="31"/>
        <v>0</v>
      </c>
      <c r="BV95" s="128">
        <f t="shared" si="31"/>
        <v>0</v>
      </c>
      <c r="BW95" s="128">
        <f t="shared" si="31"/>
        <v>0</v>
      </c>
      <c r="BX95" s="128">
        <f t="shared" si="31"/>
        <v>0</v>
      </c>
      <c r="BY95" s="128">
        <f t="shared" si="31"/>
        <v>0</v>
      </c>
      <c r="BZ95" s="128">
        <f t="shared" si="31"/>
        <v>0</v>
      </c>
      <c r="CA95" s="128">
        <f t="shared" si="31"/>
        <v>0</v>
      </c>
      <c r="CB95" s="128">
        <f t="shared" si="31"/>
        <v>0</v>
      </c>
      <c r="CC95" s="128">
        <f t="shared" si="31"/>
        <v>0</v>
      </c>
      <c r="CD95" s="128">
        <f t="shared" si="31"/>
        <v>0</v>
      </c>
      <c r="CE95" s="128">
        <f t="shared" si="31"/>
        <v>0</v>
      </c>
      <c r="CF95" s="128">
        <f t="shared" si="31"/>
        <v>0</v>
      </c>
      <c r="CG95" s="128">
        <f t="shared" si="31"/>
        <v>0</v>
      </c>
      <c r="CH95" s="128">
        <f t="shared" si="31"/>
        <v>0</v>
      </c>
      <c r="CI95" s="128">
        <f t="shared" si="31"/>
        <v>0</v>
      </c>
      <c r="CJ95" s="128">
        <f t="shared" si="18"/>
        <v>0</v>
      </c>
      <c r="CK95" s="128">
        <f t="shared" si="18"/>
        <v>0</v>
      </c>
      <c r="CL95" s="128">
        <f t="shared" si="18"/>
        <v>0</v>
      </c>
      <c r="CM95" s="128">
        <f t="shared" si="18"/>
        <v>0</v>
      </c>
      <c r="CN95" s="128">
        <f t="shared" si="18"/>
        <v>0</v>
      </c>
      <c r="CO95" s="128">
        <f t="shared" si="18"/>
        <v>0</v>
      </c>
      <c r="CP95" s="128">
        <f t="shared" si="18"/>
        <v>0</v>
      </c>
      <c r="CQ95" s="128">
        <f t="shared" si="18"/>
        <v>0</v>
      </c>
      <c r="CR95" s="128">
        <f t="shared" si="32"/>
        <v>0</v>
      </c>
      <c r="CS95" s="128">
        <f t="shared" si="32"/>
        <v>0</v>
      </c>
      <c r="CT95" s="128">
        <f t="shared" si="32"/>
        <v>0</v>
      </c>
      <c r="CU95" s="128">
        <f t="shared" si="32"/>
        <v>0</v>
      </c>
      <c r="CV95" s="128">
        <f t="shared" si="32"/>
        <v>0</v>
      </c>
      <c r="CW95" s="128">
        <f t="shared" si="32"/>
        <v>0</v>
      </c>
      <c r="CX95" s="128">
        <f t="shared" si="32"/>
        <v>0</v>
      </c>
      <c r="CY95" s="128">
        <f t="shared" si="32"/>
        <v>0</v>
      </c>
      <c r="CZ95" s="128">
        <f t="shared" si="30"/>
        <v>0</v>
      </c>
      <c r="DA95" s="128">
        <f t="shared" si="30"/>
        <v>0</v>
      </c>
      <c r="DB95" s="128">
        <f t="shared" si="30"/>
        <v>0</v>
      </c>
      <c r="DC95" s="128"/>
    </row>
    <row r="96" spans="2:107" ht="10.8" thickBot="1">
      <c r="B96" s="90"/>
      <c r="C96" s="129"/>
      <c r="D96" s="171"/>
      <c r="E96" s="190"/>
      <c r="F96" s="173"/>
      <c r="G96" s="117"/>
      <c r="H96" s="132"/>
      <c r="I96" s="77"/>
      <c r="J96" s="96"/>
      <c r="K96" s="97">
        <v>0</v>
      </c>
      <c r="L96" s="97"/>
      <c r="M96" s="97"/>
      <c r="N96" s="97"/>
      <c r="O96" s="97">
        <v>0</v>
      </c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8"/>
      <c r="AH96" s="97"/>
      <c r="AI96" s="97"/>
      <c r="AJ96" s="97"/>
      <c r="AK96" s="97"/>
      <c r="AL96" s="97"/>
      <c r="AM96" s="99"/>
      <c r="AN96" s="97"/>
      <c r="AO96" s="97"/>
      <c r="AP96" s="97"/>
      <c r="AQ96" s="97"/>
      <c r="AR96" s="100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101"/>
      <c r="BE96" s="77"/>
      <c r="BF96" s="102">
        <f t="shared" si="27"/>
        <v>0</v>
      </c>
      <c r="BG96" s="103"/>
      <c r="BH96" s="104">
        <f t="shared" si="28"/>
        <v>0</v>
      </c>
      <c r="BI96" s="105"/>
      <c r="BJ96" s="106"/>
      <c r="BK96" s="107"/>
      <c r="BL96" s="104">
        <f t="shared" si="26"/>
        <v>0</v>
      </c>
      <c r="BM96" s="104">
        <v>0</v>
      </c>
      <c r="BN96" s="104">
        <f t="shared" si="29"/>
        <v>0</v>
      </c>
      <c r="BU96" s="128">
        <f t="shared" si="31"/>
        <v>0</v>
      </c>
      <c r="BV96" s="128">
        <f t="shared" si="31"/>
        <v>0</v>
      </c>
      <c r="BW96" s="128">
        <f t="shared" si="31"/>
        <v>0</v>
      </c>
      <c r="BX96" s="128">
        <f t="shared" si="31"/>
        <v>0</v>
      </c>
      <c r="BY96" s="128">
        <f t="shared" si="31"/>
        <v>0</v>
      </c>
      <c r="BZ96" s="128">
        <f t="shared" si="31"/>
        <v>0</v>
      </c>
      <c r="CA96" s="128">
        <f t="shared" si="31"/>
        <v>0</v>
      </c>
      <c r="CB96" s="128">
        <f t="shared" si="31"/>
        <v>0</v>
      </c>
      <c r="CC96" s="128">
        <f t="shared" si="31"/>
        <v>0</v>
      </c>
      <c r="CD96" s="128">
        <f t="shared" si="31"/>
        <v>0</v>
      </c>
      <c r="CE96" s="128">
        <f t="shared" si="31"/>
        <v>0</v>
      </c>
      <c r="CF96" s="128">
        <f t="shared" si="31"/>
        <v>0</v>
      </c>
      <c r="CG96" s="128">
        <f t="shared" si="31"/>
        <v>0</v>
      </c>
      <c r="CH96" s="128">
        <f t="shared" si="31"/>
        <v>0</v>
      </c>
      <c r="CI96" s="128">
        <f t="shared" si="31"/>
        <v>0</v>
      </c>
      <c r="CJ96" s="128">
        <f t="shared" si="18"/>
        <v>0</v>
      </c>
      <c r="CK96" s="128">
        <f t="shared" si="18"/>
        <v>0</v>
      </c>
      <c r="CL96" s="128">
        <f t="shared" si="18"/>
        <v>0</v>
      </c>
      <c r="CM96" s="128">
        <f t="shared" si="18"/>
        <v>0</v>
      </c>
      <c r="CN96" s="128">
        <f t="shared" si="18"/>
        <v>0</v>
      </c>
      <c r="CO96" s="128">
        <f t="shared" si="18"/>
        <v>0</v>
      </c>
      <c r="CP96" s="128">
        <f t="shared" si="18"/>
        <v>0</v>
      </c>
      <c r="CQ96" s="128">
        <f t="shared" si="18"/>
        <v>0</v>
      </c>
      <c r="CR96" s="128">
        <f t="shared" si="32"/>
        <v>0</v>
      </c>
      <c r="CS96" s="128">
        <f t="shared" si="32"/>
        <v>0</v>
      </c>
      <c r="CT96" s="128">
        <f t="shared" si="32"/>
        <v>0</v>
      </c>
      <c r="CU96" s="128">
        <f t="shared" si="32"/>
        <v>0</v>
      </c>
      <c r="CV96" s="128">
        <f t="shared" si="32"/>
        <v>0</v>
      </c>
      <c r="CW96" s="128">
        <f t="shared" si="32"/>
        <v>0</v>
      </c>
      <c r="CX96" s="128">
        <f t="shared" si="32"/>
        <v>0</v>
      </c>
      <c r="CY96" s="128">
        <f t="shared" si="32"/>
        <v>0</v>
      </c>
      <c r="CZ96" s="128">
        <f t="shared" si="30"/>
        <v>0</v>
      </c>
      <c r="DA96" s="128">
        <f t="shared" si="30"/>
        <v>0</v>
      </c>
      <c r="DB96" s="128">
        <f t="shared" si="30"/>
        <v>0</v>
      </c>
      <c r="DC96" s="128"/>
    </row>
    <row r="97" spans="2:107" ht="10.8" thickBot="1">
      <c r="B97" s="108"/>
      <c r="C97" s="163" t="s">
        <v>222</v>
      </c>
      <c r="D97" s="174"/>
      <c r="E97" s="175"/>
      <c r="F97" s="176"/>
      <c r="G97" s="112"/>
      <c r="H97" s="136"/>
      <c r="I97" s="77"/>
      <c r="J97" s="96"/>
      <c r="K97" s="97">
        <v>0</v>
      </c>
      <c r="L97" s="97"/>
      <c r="M97" s="97"/>
      <c r="N97" s="97"/>
      <c r="O97" s="97">
        <v>0</v>
      </c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8"/>
      <c r="AH97" s="97"/>
      <c r="AI97" s="97"/>
      <c r="AJ97" s="97"/>
      <c r="AK97" s="97"/>
      <c r="AL97" s="97"/>
      <c r="AM97" s="99"/>
      <c r="AN97" s="97"/>
      <c r="AO97" s="97"/>
      <c r="AP97" s="97"/>
      <c r="AQ97" s="97"/>
      <c r="AR97" s="100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101"/>
      <c r="BE97" s="77"/>
      <c r="BF97" s="102">
        <f t="shared" si="27"/>
        <v>0</v>
      </c>
      <c r="BG97" s="103"/>
      <c r="BH97" s="104">
        <f t="shared" si="28"/>
        <v>0</v>
      </c>
      <c r="BI97" s="105"/>
      <c r="BJ97" s="106"/>
      <c r="BK97" s="107"/>
      <c r="BL97" s="104">
        <f t="shared" si="26"/>
        <v>0</v>
      </c>
      <c r="BM97" s="104">
        <v>0</v>
      </c>
      <c r="BN97" s="104">
        <f t="shared" si="29"/>
        <v>0</v>
      </c>
      <c r="BU97" s="128">
        <f t="shared" si="31"/>
        <v>0</v>
      </c>
      <c r="BV97" s="128">
        <f t="shared" si="31"/>
        <v>0</v>
      </c>
      <c r="BW97" s="128">
        <f t="shared" si="31"/>
        <v>0</v>
      </c>
      <c r="BX97" s="128">
        <f t="shared" si="31"/>
        <v>0</v>
      </c>
      <c r="BY97" s="128">
        <f t="shared" si="31"/>
        <v>0</v>
      </c>
      <c r="BZ97" s="128">
        <f t="shared" si="31"/>
        <v>0</v>
      </c>
      <c r="CA97" s="128">
        <f t="shared" si="31"/>
        <v>0</v>
      </c>
      <c r="CB97" s="128">
        <f t="shared" si="31"/>
        <v>0</v>
      </c>
      <c r="CC97" s="128">
        <f t="shared" si="31"/>
        <v>0</v>
      </c>
      <c r="CD97" s="128">
        <f t="shared" si="31"/>
        <v>0</v>
      </c>
      <c r="CE97" s="128">
        <f t="shared" si="31"/>
        <v>0</v>
      </c>
      <c r="CF97" s="128">
        <f t="shared" si="31"/>
        <v>0</v>
      </c>
      <c r="CG97" s="128">
        <f t="shared" si="31"/>
        <v>0</v>
      </c>
      <c r="CH97" s="128">
        <f t="shared" si="31"/>
        <v>0</v>
      </c>
      <c r="CI97" s="128">
        <f t="shared" si="31"/>
        <v>0</v>
      </c>
      <c r="CJ97" s="128">
        <f t="shared" si="18"/>
        <v>0</v>
      </c>
      <c r="CK97" s="128">
        <f t="shared" si="18"/>
        <v>0</v>
      </c>
      <c r="CL97" s="128">
        <f t="shared" si="18"/>
        <v>0</v>
      </c>
      <c r="CM97" s="128">
        <f t="shared" si="18"/>
        <v>0</v>
      </c>
      <c r="CN97" s="128">
        <f t="shared" si="18"/>
        <v>0</v>
      </c>
      <c r="CO97" s="128">
        <f t="shared" si="18"/>
        <v>0</v>
      </c>
      <c r="CP97" s="128">
        <f t="shared" si="18"/>
        <v>0</v>
      </c>
      <c r="CQ97" s="128">
        <f t="shared" si="18"/>
        <v>0</v>
      </c>
      <c r="CR97" s="128">
        <f t="shared" si="32"/>
        <v>0</v>
      </c>
      <c r="CS97" s="128">
        <f t="shared" si="32"/>
        <v>0</v>
      </c>
      <c r="CT97" s="128">
        <f t="shared" si="32"/>
        <v>0</v>
      </c>
      <c r="CU97" s="128">
        <f t="shared" si="32"/>
        <v>0</v>
      </c>
      <c r="CV97" s="128">
        <f t="shared" si="32"/>
        <v>0</v>
      </c>
      <c r="CW97" s="128">
        <f t="shared" si="32"/>
        <v>0</v>
      </c>
      <c r="CX97" s="128">
        <f t="shared" si="32"/>
        <v>0</v>
      </c>
      <c r="CY97" s="128">
        <f t="shared" si="32"/>
        <v>0</v>
      </c>
      <c r="CZ97" s="128">
        <f t="shared" si="30"/>
        <v>0</v>
      </c>
      <c r="DA97" s="128">
        <f t="shared" si="30"/>
        <v>0</v>
      </c>
      <c r="DB97" s="128">
        <f t="shared" si="30"/>
        <v>0</v>
      </c>
      <c r="DC97" s="128"/>
    </row>
    <row r="98" spans="2:107">
      <c r="B98" s="71"/>
      <c r="C98" s="137"/>
      <c r="D98" s="177"/>
      <c r="E98" s="178"/>
      <c r="F98" s="179"/>
      <c r="G98" s="141"/>
      <c r="H98" s="142"/>
      <c r="I98" s="77"/>
      <c r="J98" s="96"/>
      <c r="K98" s="97">
        <v>0</v>
      </c>
      <c r="L98" s="97"/>
      <c r="M98" s="97"/>
      <c r="N98" s="97"/>
      <c r="O98" s="97">
        <v>0</v>
      </c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8"/>
      <c r="AH98" s="97"/>
      <c r="AI98" s="97"/>
      <c r="AJ98" s="97"/>
      <c r="AK98" s="97"/>
      <c r="AL98" s="97"/>
      <c r="AM98" s="99"/>
      <c r="AN98" s="97"/>
      <c r="AO98" s="97"/>
      <c r="AP98" s="97"/>
      <c r="AQ98" s="97"/>
      <c r="AR98" s="100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101"/>
      <c r="BE98" s="77"/>
      <c r="BF98" s="102">
        <f t="shared" si="27"/>
        <v>0</v>
      </c>
      <c r="BG98" s="103"/>
      <c r="BH98" s="104">
        <f t="shared" si="28"/>
        <v>0</v>
      </c>
      <c r="BI98" s="105"/>
      <c r="BJ98" s="106"/>
      <c r="BK98" s="107"/>
      <c r="BL98" s="104">
        <f t="shared" si="26"/>
        <v>0</v>
      </c>
      <c r="BM98" s="104">
        <v>0</v>
      </c>
      <c r="BN98" s="104">
        <f t="shared" si="29"/>
        <v>0</v>
      </c>
      <c r="BU98" s="128">
        <f t="shared" si="31"/>
        <v>0</v>
      </c>
      <c r="BV98" s="128">
        <f t="shared" si="31"/>
        <v>0</v>
      </c>
      <c r="BW98" s="128">
        <f t="shared" si="31"/>
        <v>0</v>
      </c>
      <c r="BX98" s="128">
        <f t="shared" si="31"/>
        <v>0</v>
      </c>
      <c r="BY98" s="128">
        <f t="shared" si="31"/>
        <v>0</v>
      </c>
      <c r="BZ98" s="128">
        <f t="shared" si="31"/>
        <v>0</v>
      </c>
      <c r="CA98" s="128">
        <f t="shared" si="31"/>
        <v>0</v>
      </c>
      <c r="CB98" s="128">
        <f t="shared" si="31"/>
        <v>0</v>
      </c>
      <c r="CC98" s="128">
        <f t="shared" si="31"/>
        <v>0</v>
      </c>
      <c r="CD98" s="128">
        <f t="shared" si="31"/>
        <v>0</v>
      </c>
      <c r="CE98" s="128">
        <f t="shared" si="31"/>
        <v>0</v>
      </c>
      <c r="CF98" s="128">
        <f t="shared" si="31"/>
        <v>0</v>
      </c>
      <c r="CG98" s="128">
        <f t="shared" si="31"/>
        <v>0</v>
      </c>
      <c r="CH98" s="128">
        <f t="shared" si="31"/>
        <v>0</v>
      </c>
      <c r="CI98" s="128">
        <f t="shared" si="31"/>
        <v>0</v>
      </c>
      <c r="CJ98" s="128">
        <f t="shared" si="18"/>
        <v>0</v>
      </c>
      <c r="CK98" s="128">
        <f t="shared" si="18"/>
        <v>0</v>
      </c>
      <c r="CL98" s="128">
        <f t="shared" si="18"/>
        <v>0</v>
      </c>
      <c r="CM98" s="128">
        <f t="shared" si="18"/>
        <v>0</v>
      </c>
      <c r="CN98" s="128">
        <f t="shared" si="18"/>
        <v>0</v>
      </c>
      <c r="CO98" s="128">
        <f t="shared" si="18"/>
        <v>0</v>
      </c>
      <c r="CP98" s="128">
        <f t="shared" si="18"/>
        <v>0</v>
      </c>
      <c r="CQ98" s="128">
        <f t="shared" si="18"/>
        <v>0</v>
      </c>
      <c r="CR98" s="128">
        <f t="shared" si="32"/>
        <v>0</v>
      </c>
      <c r="CS98" s="128">
        <f t="shared" si="32"/>
        <v>0</v>
      </c>
      <c r="CT98" s="128">
        <f t="shared" si="32"/>
        <v>0</v>
      </c>
      <c r="CU98" s="128">
        <f t="shared" si="32"/>
        <v>0</v>
      </c>
      <c r="CV98" s="128">
        <f t="shared" si="32"/>
        <v>0</v>
      </c>
      <c r="CW98" s="128">
        <f t="shared" si="32"/>
        <v>0</v>
      </c>
      <c r="CX98" s="128">
        <f t="shared" si="32"/>
        <v>0</v>
      </c>
      <c r="CY98" s="128">
        <f t="shared" si="32"/>
        <v>0</v>
      </c>
      <c r="CZ98" s="128">
        <f t="shared" si="30"/>
        <v>0</v>
      </c>
      <c r="DA98" s="128">
        <f t="shared" si="30"/>
        <v>0</v>
      </c>
      <c r="DB98" s="128">
        <f t="shared" si="30"/>
        <v>0</v>
      </c>
      <c r="DC98" s="128"/>
    </row>
    <row r="99" spans="2:107">
      <c r="B99" s="143" t="s">
        <v>223</v>
      </c>
      <c r="C99" s="144" t="s">
        <v>224</v>
      </c>
      <c r="D99" s="145" t="s">
        <v>225</v>
      </c>
      <c r="E99" s="123" t="s">
        <v>29</v>
      </c>
      <c r="F99" s="123">
        <v>43497</v>
      </c>
      <c r="G99" s="146"/>
      <c r="H99" s="147" t="s">
        <v>52</v>
      </c>
      <c r="I99" s="77"/>
      <c r="J99" s="96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>
        <v>1</v>
      </c>
      <c r="AG99" s="150">
        <v>1</v>
      </c>
      <c r="AH99" s="97">
        <v>1</v>
      </c>
      <c r="AI99" s="97">
        <v>1</v>
      </c>
      <c r="AJ99" s="97">
        <v>1</v>
      </c>
      <c r="AK99" s="97">
        <v>1</v>
      </c>
      <c r="AL99" s="97">
        <v>1</v>
      </c>
      <c r="AM99" s="99">
        <v>1</v>
      </c>
      <c r="AN99" s="97">
        <v>1</v>
      </c>
      <c r="AO99" s="97">
        <v>1</v>
      </c>
      <c r="AP99" s="97">
        <v>1</v>
      </c>
      <c r="AQ99" s="97">
        <v>1</v>
      </c>
      <c r="AR99" s="100">
        <v>1</v>
      </c>
      <c r="AS99" s="97">
        <v>1</v>
      </c>
      <c r="AT99" s="97">
        <v>1</v>
      </c>
      <c r="AU99" s="97">
        <v>1</v>
      </c>
      <c r="AV99" s="97"/>
      <c r="AW99" s="97"/>
      <c r="AX99" s="97"/>
      <c r="AY99" s="97"/>
      <c r="AZ99" s="97"/>
      <c r="BA99" s="97"/>
      <c r="BB99" s="97"/>
      <c r="BC99" s="97"/>
      <c r="BD99" s="101"/>
      <c r="BE99" s="77"/>
      <c r="BF99" s="102">
        <f t="shared" si="27"/>
        <v>2</v>
      </c>
      <c r="BG99" s="103"/>
      <c r="BH99" s="104">
        <f t="shared" si="28"/>
        <v>0</v>
      </c>
      <c r="BI99" s="105">
        <f>SUMIF($K$8:$BD$8,"F",K99:BD99)</f>
        <v>14</v>
      </c>
      <c r="BJ99" s="106"/>
      <c r="BK99" s="191">
        <f t="shared" ref="BK99:BK100" si="33">BI99*BJ99</f>
        <v>0</v>
      </c>
      <c r="BL99" s="104">
        <f t="shared" si="26"/>
        <v>0</v>
      </c>
      <c r="BM99" s="104">
        <v>89599.999970000004</v>
      </c>
      <c r="BN99" s="104">
        <f t="shared" si="29"/>
        <v>-89599.999970000004</v>
      </c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  <c r="CS99" s="128"/>
      <c r="CT99" s="128"/>
      <c r="CU99" s="128"/>
      <c r="CV99" s="128"/>
      <c r="CW99" s="128"/>
      <c r="CX99" s="128"/>
      <c r="CY99" s="128"/>
      <c r="CZ99" s="128"/>
      <c r="DA99" s="128"/>
      <c r="DB99" s="128"/>
      <c r="DC99" s="128"/>
    </row>
    <row r="100" spans="2:107">
      <c r="B100" s="143" t="s">
        <v>223</v>
      </c>
      <c r="C100" s="144" t="s">
        <v>226</v>
      </c>
      <c r="D100" s="145" t="s">
        <v>227</v>
      </c>
      <c r="E100" s="123" t="s">
        <v>29</v>
      </c>
      <c r="F100" s="123">
        <v>43862</v>
      </c>
      <c r="G100" s="146"/>
      <c r="H100" s="147" t="s">
        <v>52</v>
      </c>
      <c r="I100" s="77"/>
      <c r="J100" s="96"/>
      <c r="K100" s="97"/>
      <c r="L100" s="97"/>
      <c r="M100" s="97"/>
      <c r="N100" s="97"/>
      <c r="O100" s="97">
        <v>0</v>
      </c>
      <c r="P100" s="97"/>
      <c r="Q100" s="97">
        <v>1</v>
      </c>
      <c r="R100" s="97">
        <v>1</v>
      </c>
      <c r="S100" s="97">
        <v>1</v>
      </c>
      <c r="T100" s="97">
        <v>1</v>
      </c>
      <c r="U100" s="97">
        <v>1</v>
      </c>
      <c r="V100" s="97">
        <v>1</v>
      </c>
      <c r="W100" s="97">
        <v>1</v>
      </c>
      <c r="X100" s="97">
        <v>1</v>
      </c>
      <c r="Y100" s="97">
        <v>1</v>
      </c>
      <c r="Z100" s="97">
        <v>1</v>
      </c>
      <c r="AA100" s="97">
        <v>1</v>
      </c>
      <c r="AB100" s="97">
        <v>1</v>
      </c>
      <c r="AC100" s="97">
        <v>1</v>
      </c>
      <c r="AD100" s="97">
        <v>1</v>
      </c>
      <c r="AE100" s="97">
        <v>1</v>
      </c>
      <c r="AF100" s="97">
        <v>1</v>
      </c>
      <c r="AG100" s="150">
        <v>1</v>
      </c>
      <c r="AH100" s="97">
        <v>1</v>
      </c>
      <c r="AI100" s="97">
        <v>1</v>
      </c>
      <c r="AJ100" s="97">
        <v>1</v>
      </c>
      <c r="AK100" s="97">
        <v>1</v>
      </c>
      <c r="AL100" s="97">
        <v>1</v>
      </c>
      <c r="AM100" s="99">
        <v>1</v>
      </c>
      <c r="AN100" s="97">
        <v>1</v>
      </c>
      <c r="AO100" s="97">
        <v>1</v>
      </c>
      <c r="AP100" s="97">
        <v>1</v>
      </c>
      <c r="AQ100" s="97">
        <v>1</v>
      </c>
      <c r="AR100" s="100">
        <v>1</v>
      </c>
      <c r="AS100" s="97">
        <v>1</v>
      </c>
      <c r="AT100" s="97">
        <v>1</v>
      </c>
      <c r="AU100" s="97">
        <v>1</v>
      </c>
      <c r="AV100" s="97"/>
      <c r="AW100" s="97"/>
      <c r="AX100" s="97"/>
      <c r="AY100" s="97"/>
      <c r="AZ100" s="97"/>
      <c r="BA100" s="97"/>
      <c r="BB100" s="97"/>
      <c r="BC100" s="97"/>
      <c r="BD100" s="101"/>
      <c r="BE100" s="77"/>
      <c r="BF100" s="102">
        <f t="shared" si="27"/>
        <v>17</v>
      </c>
      <c r="BG100" s="103"/>
      <c r="BH100" s="104">
        <f t="shared" si="28"/>
        <v>0</v>
      </c>
      <c r="BI100" s="105">
        <f>SUMIF($K$8:$BD$8,"F",K100:BD100)</f>
        <v>14</v>
      </c>
      <c r="BJ100" s="192"/>
      <c r="BK100" s="191">
        <f t="shared" si="33"/>
        <v>0</v>
      </c>
      <c r="BL100" s="104">
        <f t="shared" si="26"/>
        <v>0</v>
      </c>
      <c r="BM100" s="104">
        <v>140000</v>
      </c>
      <c r="BN100" s="104">
        <f t="shared" si="29"/>
        <v>-140000</v>
      </c>
      <c r="BO100" s="1" t="s">
        <v>228</v>
      </c>
      <c r="BP100" s="1" t="s">
        <v>229</v>
      </c>
      <c r="BQ100" s="1">
        <v>5500</v>
      </c>
      <c r="BR100" s="1">
        <v>2.6</v>
      </c>
      <c r="BS100" s="7">
        <v>14300</v>
      </c>
      <c r="BU100" s="128">
        <f t="shared" si="31"/>
        <v>0</v>
      </c>
      <c r="BV100" s="128">
        <f t="shared" si="31"/>
        <v>0</v>
      </c>
      <c r="BW100" s="128">
        <f t="shared" si="31"/>
        <v>0</v>
      </c>
      <c r="BX100" s="128">
        <f t="shared" si="31"/>
        <v>0</v>
      </c>
      <c r="BY100" s="128">
        <f t="shared" si="31"/>
        <v>0</v>
      </c>
      <c r="BZ100" s="128">
        <f t="shared" si="31"/>
        <v>0</v>
      </c>
      <c r="CA100" s="128">
        <f t="shared" si="31"/>
        <v>0</v>
      </c>
      <c r="CB100" s="128">
        <f t="shared" si="31"/>
        <v>0</v>
      </c>
      <c r="CC100" s="128">
        <f t="shared" si="31"/>
        <v>0</v>
      </c>
      <c r="CD100" s="128">
        <f t="shared" si="31"/>
        <v>0</v>
      </c>
      <c r="CE100" s="128">
        <f t="shared" si="31"/>
        <v>0</v>
      </c>
      <c r="CF100" s="128">
        <f t="shared" si="31"/>
        <v>0</v>
      </c>
      <c r="CG100" s="128">
        <f t="shared" si="31"/>
        <v>0</v>
      </c>
      <c r="CH100" s="128">
        <f t="shared" si="31"/>
        <v>0</v>
      </c>
      <c r="CI100" s="128">
        <f t="shared" si="31"/>
        <v>0</v>
      </c>
      <c r="CJ100" s="128">
        <f t="shared" si="18"/>
        <v>0</v>
      </c>
      <c r="CK100" s="128">
        <f t="shared" si="18"/>
        <v>0</v>
      </c>
      <c r="CL100" s="128">
        <f t="shared" si="18"/>
        <v>0</v>
      </c>
      <c r="CM100" s="128">
        <f t="shared" si="18"/>
        <v>0</v>
      </c>
      <c r="CN100" s="128">
        <f t="shared" si="18"/>
        <v>0</v>
      </c>
      <c r="CO100" s="128">
        <f t="shared" si="18"/>
        <v>0</v>
      </c>
      <c r="CP100" s="128">
        <f t="shared" si="18"/>
        <v>0</v>
      </c>
      <c r="CQ100" s="128">
        <f t="shared" si="18"/>
        <v>0</v>
      </c>
      <c r="CR100" s="128">
        <f t="shared" si="32"/>
        <v>0</v>
      </c>
      <c r="CS100" s="128">
        <f t="shared" si="32"/>
        <v>0</v>
      </c>
      <c r="CT100" s="128">
        <f t="shared" si="32"/>
        <v>0</v>
      </c>
      <c r="CU100" s="128">
        <f t="shared" si="32"/>
        <v>0</v>
      </c>
      <c r="CV100" s="128">
        <f t="shared" si="32"/>
        <v>0</v>
      </c>
      <c r="CW100" s="128">
        <f t="shared" si="32"/>
        <v>0</v>
      </c>
      <c r="CX100" s="128">
        <f t="shared" si="32"/>
        <v>0</v>
      </c>
      <c r="CY100" s="128">
        <f t="shared" si="32"/>
        <v>0</v>
      </c>
      <c r="CZ100" s="128">
        <f t="shared" si="30"/>
        <v>0</v>
      </c>
      <c r="DA100" s="128">
        <f t="shared" si="30"/>
        <v>0</v>
      </c>
      <c r="DB100" s="128">
        <f t="shared" si="30"/>
        <v>0</v>
      </c>
      <c r="DC100" s="128"/>
    </row>
    <row r="101" spans="2:107" ht="10.8" thickBot="1">
      <c r="B101" s="90"/>
      <c r="C101" s="129"/>
      <c r="D101" s="185"/>
      <c r="E101" s="186"/>
      <c r="F101" s="187"/>
      <c r="G101" s="117"/>
      <c r="H101" s="132"/>
      <c r="I101" s="77"/>
      <c r="J101" s="96"/>
      <c r="K101" s="97">
        <v>0</v>
      </c>
      <c r="L101" s="97"/>
      <c r="M101" s="97"/>
      <c r="N101" s="97"/>
      <c r="O101" s="97">
        <v>0</v>
      </c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8"/>
      <c r="AH101" s="97"/>
      <c r="AI101" s="97"/>
      <c r="AJ101" s="97"/>
      <c r="AK101" s="97"/>
      <c r="AL101" s="97"/>
      <c r="AM101" s="99"/>
      <c r="AN101" s="97"/>
      <c r="AO101" s="97"/>
      <c r="AP101" s="97"/>
      <c r="AQ101" s="97"/>
      <c r="AR101" s="100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101"/>
      <c r="BE101" s="77"/>
      <c r="BF101" s="102">
        <f t="shared" si="27"/>
        <v>0</v>
      </c>
      <c r="BG101" s="103"/>
      <c r="BH101" s="104">
        <f t="shared" si="28"/>
        <v>0</v>
      </c>
      <c r="BI101" s="105"/>
      <c r="BJ101" s="106"/>
      <c r="BK101" s="107"/>
      <c r="BL101" s="104">
        <f t="shared" si="26"/>
        <v>0</v>
      </c>
      <c r="BM101" s="104">
        <v>0</v>
      </c>
      <c r="BN101" s="104">
        <f t="shared" si="29"/>
        <v>0</v>
      </c>
      <c r="BU101" s="128">
        <f t="shared" si="31"/>
        <v>0</v>
      </c>
      <c r="BV101" s="128">
        <f t="shared" si="31"/>
        <v>0</v>
      </c>
      <c r="BW101" s="128">
        <f t="shared" si="31"/>
        <v>0</v>
      </c>
      <c r="BX101" s="128">
        <f t="shared" si="31"/>
        <v>0</v>
      </c>
      <c r="BY101" s="128">
        <f t="shared" si="31"/>
        <v>0</v>
      </c>
      <c r="BZ101" s="128">
        <f t="shared" si="31"/>
        <v>0</v>
      </c>
      <c r="CA101" s="128">
        <f t="shared" si="31"/>
        <v>0</v>
      </c>
      <c r="CB101" s="128">
        <f t="shared" si="31"/>
        <v>0</v>
      </c>
      <c r="CC101" s="128">
        <f t="shared" si="31"/>
        <v>0</v>
      </c>
      <c r="CD101" s="128">
        <f t="shared" si="31"/>
        <v>0</v>
      </c>
      <c r="CE101" s="128">
        <f t="shared" si="31"/>
        <v>0</v>
      </c>
      <c r="CF101" s="128">
        <f t="shared" si="31"/>
        <v>0</v>
      </c>
      <c r="CG101" s="128">
        <f t="shared" si="31"/>
        <v>0</v>
      </c>
      <c r="CH101" s="128">
        <f t="shared" si="31"/>
        <v>0</v>
      </c>
      <c r="CI101" s="128">
        <f t="shared" si="31"/>
        <v>0</v>
      </c>
      <c r="CJ101" s="128">
        <f t="shared" si="18"/>
        <v>0</v>
      </c>
      <c r="CK101" s="128">
        <f t="shared" si="18"/>
        <v>0</v>
      </c>
      <c r="CL101" s="128">
        <f t="shared" si="18"/>
        <v>0</v>
      </c>
      <c r="CM101" s="128">
        <f t="shared" si="18"/>
        <v>0</v>
      </c>
      <c r="CN101" s="128">
        <f t="shared" si="18"/>
        <v>0</v>
      </c>
      <c r="CO101" s="128">
        <f t="shared" si="18"/>
        <v>0</v>
      </c>
      <c r="CP101" s="128">
        <f t="shared" si="18"/>
        <v>0</v>
      </c>
      <c r="CQ101" s="128">
        <f t="shared" si="18"/>
        <v>0</v>
      </c>
      <c r="CR101" s="128">
        <f t="shared" si="32"/>
        <v>0</v>
      </c>
      <c r="CS101" s="128">
        <f t="shared" si="32"/>
        <v>0</v>
      </c>
      <c r="CT101" s="128">
        <f t="shared" si="32"/>
        <v>0</v>
      </c>
      <c r="CU101" s="128">
        <f t="shared" si="32"/>
        <v>0</v>
      </c>
      <c r="CV101" s="128">
        <f t="shared" si="32"/>
        <v>0</v>
      </c>
      <c r="CW101" s="128">
        <f t="shared" si="32"/>
        <v>0</v>
      </c>
      <c r="CX101" s="128">
        <f t="shared" si="32"/>
        <v>0</v>
      </c>
      <c r="CY101" s="128">
        <f t="shared" si="32"/>
        <v>0</v>
      </c>
      <c r="CZ101" s="128">
        <f t="shared" si="30"/>
        <v>0</v>
      </c>
      <c r="DA101" s="128">
        <f t="shared" si="30"/>
        <v>0</v>
      </c>
      <c r="DB101" s="128">
        <f t="shared" si="30"/>
        <v>0</v>
      </c>
      <c r="DC101" s="128"/>
    </row>
    <row r="102" spans="2:107" ht="10.8" thickBot="1">
      <c r="B102" s="108"/>
      <c r="C102" s="163" t="s">
        <v>230</v>
      </c>
      <c r="D102" s="174"/>
      <c r="E102" s="175"/>
      <c r="F102" s="176"/>
      <c r="G102" s="112"/>
      <c r="H102" s="136"/>
      <c r="I102" s="77"/>
      <c r="J102" s="96"/>
      <c r="K102" s="97">
        <v>0</v>
      </c>
      <c r="L102" s="97"/>
      <c r="M102" s="97"/>
      <c r="N102" s="97"/>
      <c r="O102" s="97">
        <v>0</v>
      </c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8"/>
      <c r="AH102" s="97"/>
      <c r="AI102" s="97"/>
      <c r="AJ102" s="97"/>
      <c r="AK102" s="97"/>
      <c r="AL102" s="97"/>
      <c r="AM102" s="99"/>
      <c r="AN102" s="97"/>
      <c r="AO102" s="97"/>
      <c r="AP102" s="97"/>
      <c r="AQ102" s="97"/>
      <c r="AR102" s="100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101"/>
      <c r="BE102" s="77"/>
      <c r="BF102" s="102">
        <f t="shared" si="27"/>
        <v>0</v>
      </c>
      <c r="BG102" s="103"/>
      <c r="BH102" s="104">
        <f t="shared" si="28"/>
        <v>0</v>
      </c>
      <c r="BI102" s="105"/>
      <c r="BJ102" s="106"/>
      <c r="BK102" s="107"/>
      <c r="BL102" s="104">
        <f t="shared" si="26"/>
        <v>0</v>
      </c>
      <c r="BM102" s="104">
        <v>0</v>
      </c>
      <c r="BN102" s="104">
        <f t="shared" si="29"/>
        <v>0</v>
      </c>
      <c r="BU102" s="128">
        <f t="shared" si="31"/>
        <v>0</v>
      </c>
      <c r="BV102" s="128">
        <f t="shared" si="31"/>
        <v>0</v>
      </c>
      <c r="BW102" s="128">
        <f t="shared" si="31"/>
        <v>0</v>
      </c>
      <c r="BX102" s="128">
        <f t="shared" si="31"/>
        <v>0</v>
      </c>
      <c r="BY102" s="128">
        <f t="shared" si="31"/>
        <v>0</v>
      </c>
      <c r="BZ102" s="128">
        <f t="shared" si="31"/>
        <v>0</v>
      </c>
      <c r="CA102" s="128">
        <f t="shared" si="31"/>
        <v>0</v>
      </c>
      <c r="CB102" s="128">
        <f t="shared" si="31"/>
        <v>0</v>
      </c>
      <c r="CC102" s="128">
        <f t="shared" si="31"/>
        <v>0</v>
      </c>
      <c r="CD102" s="128">
        <f t="shared" si="31"/>
        <v>0</v>
      </c>
      <c r="CE102" s="128">
        <f t="shared" si="31"/>
        <v>0</v>
      </c>
      <c r="CF102" s="128">
        <f t="shared" si="31"/>
        <v>0</v>
      </c>
      <c r="CG102" s="128">
        <f t="shared" si="31"/>
        <v>0</v>
      </c>
      <c r="CH102" s="128">
        <f t="shared" si="31"/>
        <v>0</v>
      </c>
      <c r="CI102" s="128">
        <f t="shared" si="31"/>
        <v>0</v>
      </c>
      <c r="CJ102" s="128">
        <f t="shared" si="31"/>
        <v>0</v>
      </c>
      <c r="CK102" s="128">
        <f t="shared" ref="CJ102:CY172" si="34">AL102*$BJ102</f>
        <v>0</v>
      </c>
      <c r="CL102" s="128">
        <f t="shared" si="34"/>
        <v>0</v>
      </c>
      <c r="CM102" s="128">
        <f t="shared" si="34"/>
        <v>0</v>
      </c>
      <c r="CN102" s="128">
        <f t="shared" si="34"/>
        <v>0</v>
      </c>
      <c r="CO102" s="128">
        <f t="shared" si="34"/>
        <v>0</v>
      </c>
      <c r="CP102" s="128">
        <f t="shared" si="34"/>
        <v>0</v>
      </c>
      <c r="CQ102" s="128">
        <f t="shared" si="34"/>
        <v>0</v>
      </c>
      <c r="CR102" s="128">
        <f t="shared" si="32"/>
        <v>0</v>
      </c>
      <c r="CS102" s="128">
        <f t="shared" si="32"/>
        <v>0</v>
      </c>
      <c r="CT102" s="128">
        <f t="shared" si="32"/>
        <v>0</v>
      </c>
      <c r="CU102" s="128">
        <f t="shared" si="32"/>
        <v>0</v>
      </c>
      <c r="CV102" s="128">
        <f t="shared" si="32"/>
        <v>0</v>
      </c>
      <c r="CW102" s="128">
        <f t="shared" si="32"/>
        <v>0</v>
      </c>
      <c r="CX102" s="128">
        <f t="shared" si="32"/>
        <v>0</v>
      </c>
      <c r="CY102" s="128">
        <f t="shared" si="32"/>
        <v>0</v>
      </c>
      <c r="CZ102" s="128">
        <f t="shared" si="30"/>
        <v>0</v>
      </c>
      <c r="DA102" s="128">
        <f t="shared" si="30"/>
        <v>0</v>
      </c>
      <c r="DB102" s="128">
        <f t="shared" si="30"/>
        <v>0</v>
      </c>
      <c r="DC102" s="128"/>
    </row>
    <row r="103" spans="2:107">
      <c r="B103" s="71"/>
      <c r="C103" s="137"/>
      <c r="D103" s="193"/>
      <c r="E103" s="194"/>
      <c r="F103" s="188"/>
      <c r="G103" s="141"/>
      <c r="H103" s="142"/>
      <c r="I103" s="77"/>
      <c r="J103" s="96"/>
      <c r="K103" s="97">
        <v>0</v>
      </c>
      <c r="L103" s="97"/>
      <c r="M103" s="97"/>
      <c r="N103" s="97"/>
      <c r="O103" s="97">
        <v>0</v>
      </c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8"/>
      <c r="AH103" s="97"/>
      <c r="AI103" s="97"/>
      <c r="AJ103" s="97"/>
      <c r="AK103" s="97"/>
      <c r="AL103" s="97"/>
      <c r="AM103" s="99"/>
      <c r="AN103" s="97"/>
      <c r="AO103" s="97"/>
      <c r="AP103" s="97"/>
      <c r="AQ103" s="97"/>
      <c r="AR103" s="100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101"/>
      <c r="BE103" s="77"/>
      <c r="BF103" s="102">
        <f t="shared" si="27"/>
        <v>0</v>
      </c>
      <c r="BG103" s="103"/>
      <c r="BH103" s="104">
        <f t="shared" si="28"/>
        <v>0</v>
      </c>
      <c r="BI103" s="105"/>
      <c r="BJ103" s="106"/>
      <c r="BK103" s="107"/>
      <c r="BL103" s="104">
        <f t="shared" si="26"/>
        <v>0</v>
      </c>
      <c r="BM103" s="104">
        <v>0</v>
      </c>
      <c r="BN103" s="104">
        <f t="shared" si="29"/>
        <v>0</v>
      </c>
      <c r="BU103" s="128">
        <f t="shared" si="31"/>
        <v>0</v>
      </c>
      <c r="BV103" s="128">
        <f t="shared" si="31"/>
        <v>0</v>
      </c>
      <c r="BW103" s="128">
        <f t="shared" si="31"/>
        <v>0</v>
      </c>
      <c r="BX103" s="128">
        <f t="shared" si="31"/>
        <v>0</v>
      </c>
      <c r="BY103" s="128">
        <f t="shared" si="31"/>
        <v>0</v>
      </c>
      <c r="BZ103" s="128">
        <f t="shared" si="31"/>
        <v>0</v>
      </c>
      <c r="CA103" s="128">
        <f t="shared" si="31"/>
        <v>0</v>
      </c>
      <c r="CB103" s="128">
        <f t="shared" si="31"/>
        <v>0</v>
      </c>
      <c r="CC103" s="128">
        <f t="shared" si="31"/>
        <v>0</v>
      </c>
      <c r="CD103" s="128">
        <f t="shared" si="31"/>
        <v>0</v>
      </c>
      <c r="CE103" s="128">
        <f t="shared" si="31"/>
        <v>0</v>
      </c>
      <c r="CF103" s="128">
        <f t="shared" si="31"/>
        <v>0</v>
      </c>
      <c r="CG103" s="128">
        <f t="shared" si="31"/>
        <v>0</v>
      </c>
      <c r="CH103" s="128">
        <f t="shared" si="31"/>
        <v>0</v>
      </c>
      <c r="CI103" s="128">
        <f t="shared" si="31"/>
        <v>0</v>
      </c>
      <c r="CJ103" s="128">
        <f t="shared" si="34"/>
        <v>0</v>
      </c>
      <c r="CK103" s="128">
        <f t="shared" si="34"/>
        <v>0</v>
      </c>
      <c r="CL103" s="128">
        <f t="shared" si="34"/>
        <v>0</v>
      </c>
      <c r="CM103" s="128">
        <f t="shared" si="34"/>
        <v>0</v>
      </c>
      <c r="CN103" s="128">
        <f t="shared" si="34"/>
        <v>0</v>
      </c>
      <c r="CO103" s="128">
        <f t="shared" si="34"/>
        <v>0</v>
      </c>
      <c r="CP103" s="128">
        <f t="shared" si="34"/>
        <v>0</v>
      </c>
      <c r="CQ103" s="128">
        <f t="shared" si="34"/>
        <v>0</v>
      </c>
      <c r="CR103" s="128">
        <f t="shared" si="32"/>
        <v>0</v>
      </c>
      <c r="CS103" s="128">
        <f t="shared" si="32"/>
        <v>0</v>
      </c>
      <c r="CT103" s="128">
        <f t="shared" si="32"/>
        <v>0</v>
      </c>
      <c r="CU103" s="128">
        <f t="shared" si="32"/>
        <v>0</v>
      </c>
      <c r="CV103" s="128">
        <f t="shared" si="32"/>
        <v>0</v>
      </c>
      <c r="CW103" s="128">
        <f t="shared" si="32"/>
        <v>0</v>
      </c>
      <c r="CX103" s="128">
        <f t="shared" si="32"/>
        <v>0</v>
      </c>
      <c r="CY103" s="128">
        <f t="shared" si="32"/>
        <v>0</v>
      </c>
      <c r="CZ103" s="128">
        <f t="shared" si="30"/>
        <v>0</v>
      </c>
      <c r="DA103" s="128">
        <f t="shared" si="30"/>
        <v>0</v>
      </c>
      <c r="DB103" s="128">
        <f t="shared" si="30"/>
        <v>0</v>
      </c>
      <c r="DC103" s="128"/>
    </row>
    <row r="104" spans="2:107">
      <c r="B104" s="143" t="s">
        <v>231</v>
      </c>
      <c r="C104" s="144" t="s">
        <v>232</v>
      </c>
      <c r="D104" s="145" t="s">
        <v>233</v>
      </c>
      <c r="E104" s="123" t="s">
        <v>29</v>
      </c>
      <c r="F104" s="123">
        <v>43922</v>
      </c>
      <c r="G104" s="146" t="s">
        <v>234</v>
      </c>
      <c r="H104" s="147" t="s">
        <v>5</v>
      </c>
      <c r="I104" s="77"/>
      <c r="J104" s="96"/>
      <c r="K104" s="97">
        <v>1</v>
      </c>
      <c r="L104" s="97">
        <v>1</v>
      </c>
      <c r="M104" s="97">
        <v>1</v>
      </c>
      <c r="N104" s="97">
        <v>1</v>
      </c>
      <c r="O104" s="97">
        <v>1</v>
      </c>
      <c r="P104" s="97">
        <v>1</v>
      </c>
      <c r="Q104" s="97">
        <v>1</v>
      </c>
      <c r="R104" s="97">
        <v>1</v>
      </c>
      <c r="S104" s="97">
        <v>1</v>
      </c>
      <c r="T104" s="126">
        <v>1</v>
      </c>
      <c r="U104" s="126">
        <v>1</v>
      </c>
      <c r="V104" s="97">
        <v>1</v>
      </c>
      <c r="W104" s="97">
        <v>1</v>
      </c>
      <c r="X104" s="97">
        <v>1</v>
      </c>
      <c r="Y104" s="97">
        <v>1</v>
      </c>
      <c r="Z104" s="97">
        <v>1</v>
      </c>
      <c r="AA104" s="97">
        <v>1</v>
      </c>
      <c r="AB104" s="97">
        <v>1</v>
      </c>
      <c r="AC104" s="97">
        <v>1</v>
      </c>
      <c r="AD104" s="97">
        <v>1</v>
      </c>
      <c r="AE104" s="97">
        <v>1</v>
      </c>
      <c r="AF104" s="97">
        <v>1</v>
      </c>
      <c r="AG104" s="127">
        <v>1</v>
      </c>
      <c r="AH104" s="97">
        <v>1</v>
      </c>
      <c r="AI104" s="97">
        <v>1</v>
      </c>
      <c r="AJ104" s="97">
        <v>1</v>
      </c>
      <c r="AK104" s="97">
        <v>1</v>
      </c>
      <c r="AL104" s="97">
        <v>1</v>
      </c>
      <c r="AM104" s="99">
        <v>1</v>
      </c>
      <c r="AN104" s="97">
        <v>1</v>
      </c>
      <c r="AO104" s="97">
        <v>1</v>
      </c>
      <c r="AP104" s="97">
        <v>1</v>
      </c>
      <c r="AQ104" s="97">
        <v>1</v>
      </c>
      <c r="AR104" s="100">
        <v>1</v>
      </c>
      <c r="AS104" s="97">
        <v>1</v>
      </c>
      <c r="AT104" s="97">
        <v>1</v>
      </c>
      <c r="AU104" s="97"/>
      <c r="AV104" s="97"/>
      <c r="AW104" s="97"/>
      <c r="AX104" s="97"/>
      <c r="AY104" s="97"/>
      <c r="AZ104" s="97"/>
      <c r="BA104" s="97"/>
      <c r="BB104" s="97"/>
      <c r="BC104" s="97"/>
      <c r="BD104" s="101"/>
      <c r="BE104" s="77"/>
      <c r="BF104" s="102">
        <f t="shared" si="27"/>
        <v>23</v>
      </c>
      <c r="BH104" s="104">
        <f t="shared" si="28"/>
        <v>0</v>
      </c>
      <c r="BI104" s="105">
        <f t="shared" ref="BI104:BI114" si="35">SUMIF($K$8:$BD$8,"F",K104:BD104)</f>
        <v>13</v>
      </c>
      <c r="BJ104" s="148"/>
      <c r="BK104" s="107">
        <f t="shared" si="25"/>
        <v>0</v>
      </c>
      <c r="BL104" s="104">
        <f t="shared" si="26"/>
        <v>0</v>
      </c>
      <c r="BM104" s="104">
        <v>131391</v>
      </c>
      <c r="BN104" s="104">
        <f t="shared" si="29"/>
        <v>-131391</v>
      </c>
      <c r="BO104" s="1" t="s">
        <v>232</v>
      </c>
      <c r="BP104" s="1" t="s">
        <v>233</v>
      </c>
      <c r="BQ104" s="1">
        <v>3250</v>
      </c>
      <c r="BR104" s="1">
        <v>29</v>
      </c>
      <c r="BS104" s="7">
        <v>94250</v>
      </c>
      <c r="BT104" s="149"/>
      <c r="BU104" s="128">
        <f t="shared" si="31"/>
        <v>0</v>
      </c>
      <c r="BV104" s="128">
        <f t="shared" si="31"/>
        <v>0</v>
      </c>
      <c r="BW104" s="128">
        <f t="shared" si="31"/>
        <v>0</v>
      </c>
      <c r="BX104" s="128">
        <f t="shared" si="31"/>
        <v>0</v>
      </c>
      <c r="BY104" s="128">
        <f t="shared" si="31"/>
        <v>0</v>
      </c>
      <c r="BZ104" s="128">
        <f t="shared" si="31"/>
        <v>0</v>
      </c>
      <c r="CA104" s="128">
        <f t="shared" si="31"/>
        <v>0</v>
      </c>
      <c r="CB104" s="128">
        <f t="shared" si="31"/>
        <v>0</v>
      </c>
      <c r="CC104" s="128">
        <f t="shared" si="31"/>
        <v>0</v>
      </c>
      <c r="CD104" s="128">
        <f t="shared" si="31"/>
        <v>0</v>
      </c>
      <c r="CE104" s="128">
        <f t="shared" si="31"/>
        <v>0</v>
      </c>
      <c r="CF104" s="128">
        <f t="shared" si="31"/>
        <v>0</v>
      </c>
      <c r="CG104" s="128">
        <f t="shared" si="31"/>
        <v>0</v>
      </c>
      <c r="CH104" s="128">
        <f t="shared" si="31"/>
        <v>0</v>
      </c>
      <c r="CI104" s="128">
        <f t="shared" si="31"/>
        <v>0</v>
      </c>
      <c r="CJ104" s="128">
        <f t="shared" si="34"/>
        <v>0</v>
      </c>
      <c r="CK104" s="128">
        <f t="shared" si="34"/>
        <v>0</v>
      </c>
      <c r="CL104" s="128">
        <f t="shared" si="34"/>
        <v>0</v>
      </c>
      <c r="CM104" s="128">
        <f t="shared" si="34"/>
        <v>0</v>
      </c>
      <c r="CN104" s="128">
        <f t="shared" si="34"/>
        <v>0</v>
      </c>
      <c r="CO104" s="128">
        <f t="shared" si="34"/>
        <v>0</v>
      </c>
      <c r="CP104" s="128">
        <f t="shared" si="34"/>
        <v>0</v>
      </c>
      <c r="CQ104" s="128">
        <f t="shared" si="34"/>
        <v>0</v>
      </c>
      <c r="CR104" s="128">
        <f t="shared" si="32"/>
        <v>0</v>
      </c>
      <c r="CS104" s="128">
        <f t="shared" si="32"/>
        <v>0</v>
      </c>
      <c r="CT104" s="128">
        <f t="shared" si="32"/>
        <v>0</v>
      </c>
      <c r="CU104" s="128">
        <f t="shared" si="32"/>
        <v>0</v>
      </c>
      <c r="CV104" s="128">
        <f t="shared" si="32"/>
        <v>0</v>
      </c>
      <c r="CW104" s="128">
        <f t="shared" si="32"/>
        <v>0</v>
      </c>
      <c r="CX104" s="128">
        <f t="shared" si="32"/>
        <v>0</v>
      </c>
      <c r="CY104" s="128">
        <f t="shared" si="32"/>
        <v>0</v>
      </c>
      <c r="CZ104" s="128">
        <f t="shared" si="30"/>
        <v>0</v>
      </c>
      <c r="DA104" s="128">
        <f t="shared" si="30"/>
        <v>0</v>
      </c>
      <c r="DB104" s="128">
        <f t="shared" si="30"/>
        <v>0</v>
      </c>
      <c r="DC104" s="128"/>
    </row>
    <row r="105" spans="2:107">
      <c r="B105" s="143" t="s">
        <v>231</v>
      </c>
      <c r="C105" s="144" t="s">
        <v>235</v>
      </c>
      <c r="D105" s="145" t="s">
        <v>236</v>
      </c>
      <c r="E105" s="123" t="s">
        <v>29</v>
      </c>
      <c r="F105" s="123">
        <v>43922</v>
      </c>
      <c r="G105" s="146" t="s">
        <v>237</v>
      </c>
      <c r="H105" s="147" t="s">
        <v>5</v>
      </c>
      <c r="I105" s="77"/>
      <c r="J105" s="96"/>
      <c r="K105" s="97">
        <v>1</v>
      </c>
      <c r="L105" s="97">
        <v>1</v>
      </c>
      <c r="M105" s="97">
        <v>1</v>
      </c>
      <c r="N105" s="97">
        <v>1</v>
      </c>
      <c r="O105" s="97">
        <v>1</v>
      </c>
      <c r="P105" s="97"/>
      <c r="Q105" s="97">
        <v>2</v>
      </c>
      <c r="R105" s="97">
        <v>1</v>
      </c>
      <c r="S105" s="97">
        <v>1</v>
      </c>
      <c r="T105" s="126">
        <v>1</v>
      </c>
      <c r="U105" s="126">
        <v>1</v>
      </c>
      <c r="V105" s="97">
        <v>1</v>
      </c>
      <c r="W105" s="97">
        <v>1</v>
      </c>
      <c r="X105" s="97">
        <v>1</v>
      </c>
      <c r="Y105" s="97">
        <v>1</v>
      </c>
      <c r="Z105" s="97">
        <v>1</v>
      </c>
      <c r="AA105" s="97">
        <v>1</v>
      </c>
      <c r="AB105" s="97">
        <v>1</v>
      </c>
      <c r="AC105" s="126">
        <v>1</v>
      </c>
      <c r="AD105" s="97">
        <v>1</v>
      </c>
      <c r="AE105" s="97">
        <v>1</v>
      </c>
      <c r="AF105" s="97">
        <v>1</v>
      </c>
      <c r="AG105" s="195">
        <v>1</v>
      </c>
      <c r="AH105" s="97">
        <v>1</v>
      </c>
      <c r="AI105" s="97">
        <v>1</v>
      </c>
      <c r="AJ105" s="97">
        <v>1</v>
      </c>
      <c r="AK105" s="97">
        <v>1</v>
      </c>
      <c r="AL105" s="97">
        <v>1</v>
      </c>
      <c r="AM105" s="99">
        <v>1</v>
      </c>
      <c r="AN105" s="97">
        <v>1</v>
      </c>
      <c r="AO105" s="97">
        <v>1</v>
      </c>
      <c r="AP105" s="97">
        <v>0.5</v>
      </c>
      <c r="AQ105" s="97">
        <v>0.5</v>
      </c>
      <c r="AR105" s="100">
        <v>0.5</v>
      </c>
      <c r="AS105" s="97">
        <v>0.2</v>
      </c>
      <c r="AT105" s="97">
        <v>0.2</v>
      </c>
      <c r="AU105" s="97"/>
      <c r="AV105" s="97"/>
      <c r="AW105" s="97"/>
      <c r="AX105" s="97"/>
      <c r="AY105" s="97"/>
      <c r="AZ105" s="97"/>
      <c r="BA105" s="97"/>
      <c r="BB105" s="97"/>
      <c r="BC105" s="97"/>
      <c r="BD105" s="101"/>
      <c r="BE105" s="77"/>
      <c r="BF105" s="102">
        <f t="shared" si="27"/>
        <v>23</v>
      </c>
      <c r="BH105" s="104">
        <f t="shared" si="28"/>
        <v>0</v>
      </c>
      <c r="BI105" s="105">
        <f t="shared" si="35"/>
        <v>9.8999999999999986</v>
      </c>
      <c r="BJ105" s="148"/>
      <c r="BK105" s="107">
        <f t="shared" si="25"/>
        <v>0</v>
      </c>
      <c r="BL105" s="104">
        <f t="shared" si="26"/>
        <v>0</v>
      </c>
      <c r="BM105" s="104">
        <v>184733.5</v>
      </c>
      <c r="BN105" s="104">
        <f t="shared" si="29"/>
        <v>-184733.5</v>
      </c>
      <c r="BO105" s="1" t="s">
        <v>238</v>
      </c>
      <c r="BP105" s="1" t="s">
        <v>239</v>
      </c>
      <c r="BQ105" s="1">
        <v>4750</v>
      </c>
      <c r="BR105" s="1">
        <v>34.400000000000006</v>
      </c>
      <c r="BS105" s="7">
        <v>163400.00000000003</v>
      </c>
      <c r="BT105" s="149"/>
      <c r="BU105" s="128">
        <f t="shared" si="31"/>
        <v>0</v>
      </c>
      <c r="BV105" s="128">
        <f t="shared" si="31"/>
        <v>0</v>
      </c>
      <c r="BW105" s="128">
        <f t="shared" si="31"/>
        <v>0</v>
      </c>
      <c r="BX105" s="128">
        <f t="shared" si="31"/>
        <v>0</v>
      </c>
      <c r="BY105" s="128">
        <f t="shared" si="31"/>
        <v>0</v>
      </c>
      <c r="BZ105" s="128">
        <f t="shared" si="31"/>
        <v>0</v>
      </c>
      <c r="CA105" s="128">
        <f t="shared" si="31"/>
        <v>0</v>
      </c>
      <c r="CB105" s="128">
        <f t="shared" si="31"/>
        <v>0</v>
      </c>
      <c r="CC105" s="128">
        <f t="shared" si="31"/>
        <v>0</v>
      </c>
      <c r="CD105" s="128">
        <f t="shared" si="31"/>
        <v>0</v>
      </c>
      <c r="CE105" s="128">
        <f t="shared" si="31"/>
        <v>0</v>
      </c>
      <c r="CF105" s="128">
        <f t="shared" si="31"/>
        <v>0</v>
      </c>
      <c r="CG105" s="128">
        <f t="shared" si="31"/>
        <v>0</v>
      </c>
      <c r="CH105" s="128">
        <f t="shared" si="31"/>
        <v>0</v>
      </c>
      <c r="CI105" s="128">
        <f t="shared" si="31"/>
        <v>0</v>
      </c>
      <c r="CJ105" s="128">
        <f t="shared" si="34"/>
        <v>0</v>
      </c>
      <c r="CK105" s="128">
        <f t="shared" si="34"/>
        <v>0</v>
      </c>
      <c r="CL105" s="128">
        <f t="shared" si="34"/>
        <v>0</v>
      </c>
      <c r="CM105" s="128">
        <f t="shared" si="34"/>
        <v>0</v>
      </c>
      <c r="CN105" s="128">
        <f t="shared" si="34"/>
        <v>0</v>
      </c>
      <c r="CO105" s="128">
        <f t="shared" si="34"/>
        <v>0</v>
      </c>
      <c r="CP105" s="128">
        <f t="shared" si="34"/>
        <v>0</v>
      </c>
      <c r="CQ105" s="128">
        <f t="shared" si="34"/>
        <v>0</v>
      </c>
      <c r="CR105" s="128">
        <f t="shared" si="32"/>
        <v>0</v>
      </c>
      <c r="CS105" s="128">
        <f t="shared" si="32"/>
        <v>0</v>
      </c>
      <c r="CT105" s="128">
        <f t="shared" si="32"/>
        <v>0</v>
      </c>
      <c r="CU105" s="128">
        <f t="shared" si="32"/>
        <v>0</v>
      </c>
      <c r="CV105" s="128">
        <f t="shared" si="32"/>
        <v>0</v>
      </c>
      <c r="CW105" s="128">
        <f t="shared" si="32"/>
        <v>0</v>
      </c>
      <c r="CX105" s="128">
        <f t="shared" si="32"/>
        <v>0</v>
      </c>
      <c r="CY105" s="128">
        <f t="shared" si="32"/>
        <v>0</v>
      </c>
      <c r="CZ105" s="128">
        <f t="shared" si="30"/>
        <v>0</v>
      </c>
      <c r="DA105" s="128">
        <f t="shared" si="30"/>
        <v>0</v>
      </c>
      <c r="DB105" s="128">
        <f t="shared" si="30"/>
        <v>0</v>
      </c>
      <c r="DC105" s="128"/>
    </row>
    <row r="106" spans="2:107">
      <c r="B106" s="143" t="s">
        <v>231</v>
      </c>
      <c r="C106" s="144" t="s">
        <v>240</v>
      </c>
      <c r="D106" s="145" t="s">
        <v>241</v>
      </c>
      <c r="E106" s="123" t="s">
        <v>29</v>
      </c>
      <c r="F106" s="123">
        <v>43922</v>
      </c>
      <c r="G106" s="146"/>
      <c r="H106" s="147" t="s">
        <v>52</v>
      </c>
      <c r="I106" s="77"/>
      <c r="J106" s="96"/>
      <c r="K106" s="97">
        <v>1</v>
      </c>
      <c r="L106" s="97">
        <v>1</v>
      </c>
      <c r="M106" s="97">
        <v>1</v>
      </c>
      <c r="N106" s="97">
        <v>1</v>
      </c>
      <c r="O106" s="97">
        <v>1</v>
      </c>
      <c r="P106" s="97">
        <v>1</v>
      </c>
      <c r="Q106" s="97">
        <v>1</v>
      </c>
      <c r="R106" s="97">
        <v>1</v>
      </c>
      <c r="S106" s="97">
        <v>1</v>
      </c>
      <c r="T106" s="97">
        <v>1</v>
      </c>
      <c r="U106" s="97">
        <v>1</v>
      </c>
      <c r="V106" s="97">
        <v>1</v>
      </c>
      <c r="W106" s="97">
        <v>1</v>
      </c>
      <c r="X106" s="97">
        <v>1</v>
      </c>
      <c r="Y106" s="97">
        <v>1</v>
      </c>
      <c r="Z106" s="97">
        <v>1</v>
      </c>
      <c r="AA106" s="97">
        <v>1</v>
      </c>
      <c r="AB106" s="97">
        <v>1</v>
      </c>
      <c r="AC106" s="97">
        <v>1</v>
      </c>
      <c r="AD106" s="97">
        <v>1</v>
      </c>
      <c r="AE106" s="97">
        <v>1</v>
      </c>
      <c r="AF106" s="97">
        <v>1</v>
      </c>
      <c r="AG106" s="150">
        <v>1</v>
      </c>
      <c r="AH106" s="97">
        <v>1</v>
      </c>
      <c r="AI106" s="97">
        <v>1</v>
      </c>
      <c r="AJ106" s="97">
        <v>1</v>
      </c>
      <c r="AK106" s="97">
        <v>1</v>
      </c>
      <c r="AL106" s="97">
        <v>1</v>
      </c>
      <c r="AM106" s="99">
        <v>1</v>
      </c>
      <c r="AN106" s="97">
        <v>1</v>
      </c>
      <c r="AO106" s="97">
        <v>1</v>
      </c>
      <c r="AP106" s="97">
        <v>1</v>
      </c>
      <c r="AQ106" s="97">
        <v>1</v>
      </c>
      <c r="AR106" s="100">
        <v>1</v>
      </c>
      <c r="AS106" s="97">
        <v>1</v>
      </c>
      <c r="AT106" s="97">
        <v>1</v>
      </c>
      <c r="AU106" s="97"/>
      <c r="AV106" s="97"/>
      <c r="AW106" s="97"/>
      <c r="AX106" s="97"/>
      <c r="AY106" s="97"/>
      <c r="AZ106" s="97"/>
      <c r="BA106" s="97"/>
      <c r="BB106" s="97"/>
      <c r="BC106" s="97"/>
      <c r="BD106" s="101"/>
      <c r="BE106" s="77"/>
      <c r="BF106" s="102">
        <f t="shared" si="27"/>
        <v>23</v>
      </c>
      <c r="BH106" s="104">
        <f t="shared" si="28"/>
        <v>0</v>
      </c>
      <c r="BI106" s="105">
        <f t="shared" si="35"/>
        <v>13</v>
      </c>
      <c r="BJ106" s="148"/>
      <c r="BK106" s="107">
        <f t="shared" si="25"/>
        <v>0</v>
      </c>
      <c r="BL106" s="104">
        <f t="shared" si="26"/>
        <v>0</v>
      </c>
      <c r="BM106" s="104">
        <v>134807.60058968017</v>
      </c>
      <c r="BN106" s="104">
        <f t="shared" si="29"/>
        <v>-134807.60058968017</v>
      </c>
      <c r="BO106" s="1" t="s">
        <v>240</v>
      </c>
      <c r="BP106" s="1" t="s">
        <v>242</v>
      </c>
      <c r="BQ106" s="1">
        <v>3900</v>
      </c>
      <c r="BR106" s="1">
        <v>39</v>
      </c>
      <c r="BS106" s="7">
        <v>152100</v>
      </c>
      <c r="BT106" s="149"/>
      <c r="BU106" s="128">
        <f t="shared" si="31"/>
        <v>0</v>
      </c>
      <c r="BV106" s="128">
        <f t="shared" ref="BU106:CI176" si="36">W106*$BJ106</f>
        <v>0</v>
      </c>
      <c r="BW106" s="128">
        <f t="shared" si="36"/>
        <v>0</v>
      </c>
      <c r="BX106" s="128">
        <f t="shared" si="36"/>
        <v>0</v>
      </c>
      <c r="BY106" s="128">
        <f t="shared" si="36"/>
        <v>0</v>
      </c>
      <c r="BZ106" s="128">
        <f t="shared" si="36"/>
        <v>0</v>
      </c>
      <c r="CA106" s="128">
        <f t="shared" si="36"/>
        <v>0</v>
      </c>
      <c r="CB106" s="128">
        <f t="shared" si="36"/>
        <v>0</v>
      </c>
      <c r="CC106" s="128">
        <f t="shared" si="36"/>
        <v>0</v>
      </c>
      <c r="CD106" s="128">
        <f t="shared" si="36"/>
        <v>0</v>
      </c>
      <c r="CE106" s="128">
        <f t="shared" si="36"/>
        <v>0</v>
      </c>
      <c r="CF106" s="128">
        <f t="shared" si="36"/>
        <v>0</v>
      </c>
      <c r="CG106" s="128">
        <f t="shared" si="36"/>
        <v>0</v>
      </c>
      <c r="CH106" s="128">
        <f t="shared" si="36"/>
        <v>0</v>
      </c>
      <c r="CI106" s="128">
        <f t="shared" si="36"/>
        <v>0</v>
      </c>
      <c r="CJ106" s="128">
        <f t="shared" si="34"/>
        <v>0</v>
      </c>
      <c r="CK106" s="128">
        <f t="shared" si="34"/>
        <v>0</v>
      </c>
      <c r="CL106" s="128">
        <f t="shared" si="34"/>
        <v>0</v>
      </c>
      <c r="CM106" s="128">
        <f t="shared" si="34"/>
        <v>0</v>
      </c>
      <c r="CN106" s="128">
        <f t="shared" si="34"/>
        <v>0</v>
      </c>
      <c r="CO106" s="128">
        <f t="shared" si="34"/>
        <v>0</v>
      </c>
      <c r="CP106" s="128">
        <f t="shared" si="34"/>
        <v>0</v>
      </c>
      <c r="CQ106" s="128">
        <f t="shared" si="34"/>
        <v>0</v>
      </c>
      <c r="CR106" s="128">
        <f t="shared" si="32"/>
        <v>0</v>
      </c>
      <c r="CS106" s="128">
        <f t="shared" si="32"/>
        <v>0</v>
      </c>
      <c r="CT106" s="128">
        <f t="shared" si="32"/>
        <v>0</v>
      </c>
      <c r="CU106" s="128">
        <f t="shared" si="32"/>
        <v>0</v>
      </c>
      <c r="CV106" s="128">
        <f t="shared" si="32"/>
        <v>0</v>
      </c>
      <c r="CW106" s="128">
        <f t="shared" si="32"/>
        <v>0</v>
      </c>
      <c r="CX106" s="128">
        <f t="shared" si="32"/>
        <v>0</v>
      </c>
      <c r="CY106" s="128">
        <f t="shared" si="32"/>
        <v>0</v>
      </c>
      <c r="CZ106" s="128">
        <f t="shared" si="30"/>
        <v>0</v>
      </c>
      <c r="DA106" s="128">
        <f t="shared" si="30"/>
        <v>0</v>
      </c>
      <c r="DB106" s="128">
        <f t="shared" si="30"/>
        <v>0</v>
      </c>
      <c r="DC106" s="128"/>
    </row>
    <row r="107" spans="2:107">
      <c r="B107" s="143" t="s">
        <v>231</v>
      </c>
      <c r="C107" s="144" t="s">
        <v>243</v>
      </c>
      <c r="D107" s="145" t="s">
        <v>244</v>
      </c>
      <c r="E107" s="123" t="s">
        <v>29</v>
      </c>
      <c r="F107" s="123">
        <v>43800</v>
      </c>
      <c r="G107" s="146"/>
      <c r="H107" s="147" t="s">
        <v>52</v>
      </c>
      <c r="I107" s="77"/>
      <c r="J107" s="96"/>
      <c r="K107" s="97">
        <v>1</v>
      </c>
      <c r="L107" s="97">
        <v>1</v>
      </c>
      <c r="M107" s="97">
        <v>1</v>
      </c>
      <c r="N107" s="97">
        <v>1</v>
      </c>
      <c r="O107" s="97">
        <v>1</v>
      </c>
      <c r="P107" s="97">
        <v>1</v>
      </c>
      <c r="Q107" s="97">
        <v>1</v>
      </c>
      <c r="R107" s="97">
        <v>1</v>
      </c>
      <c r="S107" s="97">
        <v>1</v>
      </c>
      <c r="T107" s="97">
        <v>1</v>
      </c>
      <c r="U107" s="97">
        <v>1</v>
      </c>
      <c r="V107" s="97">
        <v>1</v>
      </c>
      <c r="W107" s="97">
        <v>1</v>
      </c>
      <c r="X107" s="97">
        <v>1</v>
      </c>
      <c r="Y107" s="97">
        <v>1</v>
      </c>
      <c r="Z107" s="97">
        <v>1</v>
      </c>
      <c r="AA107" s="97">
        <v>1</v>
      </c>
      <c r="AB107" s="97">
        <v>1</v>
      </c>
      <c r="AC107" s="97">
        <v>1</v>
      </c>
      <c r="AD107" s="97">
        <v>1</v>
      </c>
      <c r="AE107" s="97">
        <v>1</v>
      </c>
      <c r="AF107" s="97">
        <v>1</v>
      </c>
      <c r="AG107" s="150">
        <v>1</v>
      </c>
      <c r="AH107" s="97">
        <v>1</v>
      </c>
      <c r="AI107" s="97">
        <v>1</v>
      </c>
      <c r="AJ107" s="97">
        <v>1</v>
      </c>
      <c r="AK107" s="97">
        <v>1</v>
      </c>
      <c r="AL107" s="97">
        <v>1</v>
      </c>
      <c r="AM107" s="99">
        <v>1</v>
      </c>
      <c r="AN107" s="97">
        <v>1</v>
      </c>
      <c r="AO107" s="97">
        <v>1</v>
      </c>
      <c r="AP107" s="97">
        <v>1</v>
      </c>
      <c r="AQ107" s="97"/>
      <c r="AR107" s="100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101"/>
      <c r="BE107" s="77"/>
      <c r="BF107" s="102">
        <f t="shared" si="27"/>
        <v>23</v>
      </c>
      <c r="BH107" s="104">
        <f t="shared" si="28"/>
        <v>0</v>
      </c>
      <c r="BI107" s="105">
        <f t="shared" si="35"/>
        <v>9</v>
      </c>
      <c r="BJ107" s="148"/>
      <c r="BK107" s="107">
        <f t="shared" si="25"/>
        <v>0</v>
      </c>
      <c r="BL107" s="104">
        <f t="shared" si="26"/>
        <v>0</v>
      </c>
      <c r="BM107" s="104">
        <v>119828.97830193792</v>
      </c>
      <c r="BN107" s="104">
        <f t="shared" si="29"/>
        <v>-119828.97830193792</v>
      </c>
      <c r="BO107" s="1" t="s">
        <v>243</v>
      </c>
      <c r="BP107" s="1" t="s">
        <v>244</v>
      </c>
      <c r="BQ107" s="1">
        <v>2873</v>
      </c>
      <c r="BR107" s="1">
        <v>42</v>
      </c>
      <c r="BS107" s="7">
        <v>120666</v>
      </c>
      <c r="BT107" s="149"/>
      <c r="BU107" s="128">
        <f t="shared" si="36"/>
        <v>0</v>
      </c>
      <c r="BV107" s="128">
        <f t="shared" si="36"/>
        <v>0</v>
      </c>
      <c r="BW107" s="128">
        <f t="shared" si="36"/>
        <v>0</v>
      </c>
      <c r="BX107" s="128">
        <f t="shared" si="36"/>
        <v>0</v>
      </c>
      <c r="BY107" s="128">
        <f t="shared" si="36"/>
        <v>0</v>
      </c>
      <c r="BZ107" s="128">
        <f t="shared" si="36"/>
        <v>0</v>
      </c>
      <c r="CA107" s="128">
        <f t="shared" si="36"/>
        <v>0</v>
      </c>
      <c r="CB107" s="128">
        <f t="shared" si="36"/>
        <v>0</v>
      </c>
      <c r="CC107" s="128">
        <f t="shared" si="36"/>
        <v>0</v>
      </c>
      <c r="CD107" s="128">
        <f t="shared" si="36"/>
        <v>0</v>
      </c>
      <c r="CE107" s="128">
        <f t="shared" si="36"/>
        <v>0</v>
      </c>
      <c r="CF107" s="128">
        <f t="shared" si="36"/>
        <v>0</v>
      </c>
      <c r="CG107" s="128">
        <f t="shared" si="36"/>
        <v>0</v>
      </c>
      <c r="CH107" s="128">
        <f t="shared" si="36"/>
        <v>0</v>
      </c>
      <c r="CI107" s="128">
        <f t="shared" si="36"/>
        <v>0</v>
      </c>
      <c r="CJ107" s="128">
        <f t="shared" si="34"/>
        <v>0</v>
      </c>
      <c r="CK107" s="128">
        <f t="shared" si="34"/>
        <v>0</v>
      </c>
      <c r="CL107" s="128">
        <f t="shared" si="34"/>
        <v>0</v>
      </c>
      <c r="CM107" s="128">
        <f t="shared" si="34"/>
        <v>0</v>
      </c>
      <c r="CN107" s="128">
        <f t="shared" si="34"/>
        <v>0</v>
      </c>
      <c r="CO107" s="128">
        <f t="shared" si="34"/>
        <v>0</v>
      </c>
      <c r="CP107" s="128">
        <f t="shared" si="34"/>
        <v>0</v>
      </c>
      <c r="CQ107" s="128">
        <f t="shared" si="34"/>
        <v>0</v>
      </c>
      <c r="CR107" s="128">
        <f t="shared" si="32"/>
        <v>0</v>
      </c>
      <c r="CS107" s="128">
        <f t="shared" si="32"/>
        <v>0</v>
      </c>
      <c r="CT107" s="128">
        <f t="shared" si="32"/>
        <v>0</v>
      </c>
      <c r="CU107" s="128">
        <f t="shared" si="32"/>
        <v>0</v>
      </c>
      <c r="CV107" s="128">
        <f t="shared" si="32"/>
        <v>0</v>
      </c>
      <c r="CW107" s="128">
        <f t="shared" si="32"/>
        <v>0</v>
      </c>
      <c r="CX107" s="128">
        <f t="shared" si="32"/>
        <v>0</v>
      </c>
      <c r="CY107" s="128">
        <f t="shared" si="32"/>
        <v>0</v>
      </c>
      <c r="CZ107" s="128">
        <f t="shared" si="30"/>
        <v>0</v>
      </c>
      <c r="DA107" s="128">
        <f t="shared" si="30"/>
        <v>0</v>
      </c>
      <c r="DB107" s="128">
        <f t="shared" si="30"/>
        <v>0</v>
      </c>
      <c r="DC107" s="128"/>
    </row>
    <row r="108" spans="2:107">
      <c r="B108" s="143" t="s">
        <v>231</v>
      </c>
      <c r="C108" s="144" t="s">
        <v>245</v>
      </c>
      <c r="D108" s="145" t="s">
        <v>246</v>
      </c>
      <c r="E108" s="123" t="s">
        <v>29</v>
      </c>
      <c r="F108" s="123">
        <v>43922</v>
      </c>
      <c r="G108" s="146"/>
      <c r="H108" s="147" t="s">
        <v>52</v>
      </c>
      <c r="I108" s="77"/>
      <c r="J108" s="96"/>
      <c r="K108" s="97">
        <v>1</v>
      </c>
      <c r="L108" s="97">
        <v>1</v>
      </c>
      <c r="M108" s="97">
        <v>1</v>
      </c>
      <c r="N108" s="97">
        <v>1</v>
      </c>
      <c r="O108" s="97">
        <v>1</v>
      </c>
      <c r="P108" s="97">
        <v>1</v>
      </c>
      <c r="Q108" s="97">
        <v>1</v>
      </c>
      <c r="R108" s="97">
        <v>1</v>
      </c>
      <c r="S108" s="97">
        <v>1</v>
      </c>
      <c r="T108" s="97">
        <v>1</v>
      </c>
      <c r="U108" s="97">
        <v>1</v>
      </c>
      <c r="V108" s="97">
        <v>1</v>
      </c>
      <c r="W108" s="97">
        <v>1</v>
      </c>
      <c r="X108" s="97">
        <v>1</v>
      </c>
      <c r="Y108" s="97">
        <v>1</v>
      </c>
      <c r="Z108" s="97">
        <v>1</v>
      </c>
      <c r="AA108" s="97">
        <v>1</v>
      </c>
      <c r="AB108" s="97">
        <v>1</v>
      </c>
      <c r="AC108" s="97">
        <v>1</v>
      </c>
      <c r="AD108" s="97">
        <v>1</v>
      </c>
      <c r="AE108" s="97">
        <v>1</v>
      </c>
      <c r="AF108" s="97">
        <v>1</v>
      </c>
      <c r="AG108" s="150">
        <v>1</v>
      </c>
      <c r="AH108" s="97">
        <v>1</v>
      </c>
      <c r="AI108" s="97">
        <v>1</v>
      </c>
      <c r="AJ108" s="97">
        <v>1</v>
      </c>
      <c r="AK108" s="97">
        <v>1</v>
      </c>
      <c r="AL108" s="97">
        <v>1</v>
      </c>
      <c r="AM108" s="99">
        <v>1</v>
      </c>
      <c r="AN108" s="97">
        <v>1</v>
      </c>
      <c r="AO108" s="97">
        <v>1</v>
      </c>
      <c r="AP108" s="97">
        <v>1</v>
      </c>
      <c r="AQ108" s="97">
        <v>1</v>
      </c>
      <c r="AR108" s="100">
        <v>1</v>
      </c>
      <c r="AS108" s="97">
        <v>1</v>
      </c>
      <c r="AT108" s="97">
        <v>1</v>
      </c>
      <c r="AU108" s="97"/>
      <c r="AV108" s="97"/>
      <c r="AW108" s="97"/>
      <c r="AX108" s="97"/>
      <c r="AY108" s="97"/>
      <c r="AZ108" s="97"/>
      <c r="BA108" s="97"/>
      <c r="BB108" s="97"/>
      <c r="BC108" s="97"/>
      <c r="BD108" s="101"/>
      <c r="BE108" s="77"/>
      <c r="BF108" s="102">
        <f t="shared" si="27"/>
        <v>23</v>
      </c>
      <c r="BH108" s="104">
        <f t="shared" si="28"/>
        <v>0</v>
      </c>
      <c r="BI108" s="105">
        <f t="shared" si="35"/>
        <v>13</v>
      </c>
      <c r="BJ108" s="148"/>
      <c r="BK108" s="107">
        <f t="shared" si="25"/>
        <v>0</v>
      </c>
      <c r="BL108" s="104">
        <f t="shared" si="26"/>
        <v>0</v>
      </c>
      <c r="BM108" s="104">
        <v>170164.58921279997</v>
      </c>
      <c r="BN108" s="104">
        <f t="shared" si="29"/>
        <v>-170164.58921279997</v>
      </c>
      <c r="BO108" s="1" t="s">
        <v>245</v>
      </c>
      <c r="BP108" s="1" t="s">
        <v>246</v>
      </c>
      <c r="BQ108" s="1">
        <v>4126.5466666666662</v>
      </c>
      <c r="BR108" s="1">
        <v>39</v>
      </c>
      <c r="BS108" s="7">
        <v>160935.31999999998</v>
      </c>
      <c r="BT108" s="149"/>
      <c r="BU108" s="128">
        <f t="shared" si="36"/>
        <v>0</v>
      </c>
      <c r="BV108" s="128">
        <f t="shared" si="36"/>
        <v>0</v>
      </c>
      <c r="BW108" s="128">
        <f t="shared" si="36"/>
        <v>0</v>
      </c>
      <c r="BX108" s="128">
        <f t="shared" si="36"/>
        <v>0</v>
      </c>
      <c r="BY108" s="128">
        <f t="shared" si="36"/>
        <v>0</v>
      </c>
      <c r="BZ108" s="128">
        <f t="shared" si="36"/>
        <v>0</v>
      </c>
      <c r="CA108" s="128">
        <f t="shared" si="36"/>
        <v>0</v>
      </c>
      <c r="CB108" s="128">
        <f t="shared" si="36"/>
        <v>0</v>
      </c>
      <c r="CC108" s="128">
        <f t="shared" si="36"/>
        <v>0</v>
      </c>
      <c r="CD108" s="128">
        <f t="shared" si="36"/>
        <v>0</v>
      </c>
      <c r="CE108" s="128">
        <f t="shared" si="36"/>
        <v>0</v>
      </c>
      <c r="CF108" s="128">
        <f t="shared" si="36"/>
        <v>0</v>
      </c>
      <c r="CG108" s="128">
        <f t="shared" si="36"/>
        <v>0</v>
      </c>
      <c r="CH108" s="128">
        <f t="shared" si="36"/>
        <v>0</v>
      </c>
      <c r="CI108" s="128">
        <f t="shared" si="36"/>
        <v>0</v>
      </c>
      <c r="CJ108" s="128">
        <f t="shared" si="34"/>
        <v>0</v>
      </c>
      <c r="CK108" s="128">
        <f t="shared" si="34"/>
        <v>0</v>
      </c>
      <c r="CL108" s="128">
        <f t="shared" si="34"/>
        <v>0</v>
      </c>
      <c r="CM108" s="128">
        <f t="shared" si="34"/>
        <v>0</v>
      </c>
      <c r="CN108" s="128">
        <f t="shared" si="34"/>
        <v>0</v>
      </c>
      <c r="CO108" s="128">
        <f t="shared" si="34"/>
        <v>0</v>
      </c>
      <c r="CP108" s="128">
        <f t="shared" si="34"/>
        <v>0</v>
      </c>
      <c r="CQ108" s="128">
        <f t="shared" si="34"/>
        <v>0</v>
      </c>
      <c r="CR108" s="128">
        <f t="shared" si="32"/>
        <v>0</v>
      </c>
      <c r="CS108" s="128">
        <f t="shared" si="32"/>
        <v>0</v>
      </c>
      <c r="CT108" s="128">
        <f t="shared" si="32"/>
        <v>0</v>
      </c>
      <c r="CU108" s="128">
        <f t="shared" si="32"/>
        <v>0</v>
      </c>
      <c r="CV108" s="128">
        <f t="shared" si="32"/>
        <v>0</v>
      </c>
      <c r="CW108" s="128">
        <f t="shared" si="32"/>
        <v>0</v>
      </c>
      <c r="CX108" s="128">
        <f t="shared" si="32"/>
        <v>0</v>
      </c>
      <c r="CY108" s="128">
        <f t="shared" si="32"/>
        <v>0</v>
      </c>
      <c r="CZ108" s="128">
        <f t="shared" si="30"/>
        <v>0</v>
      </c>
      <c r="DA108" s="128">
        <f t="shared" si="30"/>
        <v>0</v>
      </c>
      <c r="DB108" s="128">
        <f t="shared" si="30"/>
        <v>0</v>
      </c>
      <c r="DC108" s="128"/>
    </row>
    <row r="109" spans="2:107">
      <c r="B109" s="143" t="s">
        <v>231</v>
      </c>
      <c r="C109" s="144" t="s">
        <v>247</v>
      </c>
      <c r="D109" s="145" t="s">
        <v>248</v>
      </c>
      <c r="E109" s="123" t="s">
        <v>29</v>
      </c>
      <c r="F109" s="123">
        <v>43983</v>
      </c>
      <c r="G109" s="146"/>
      <c r="H109" s="147" t="s">
        <v>52</v>
      </c>
      <c r="I109" s="77"/>
      <c r="J109" s="96"/>
      <c r="K109" s="97">
        <v>0</v>
      </c>
      <c r="L109" s="97"/>
      <c r="M109" s="97">
        <v>1</v>
      </c>
      <c r="N109" s="97">
        <v>1</v>
      </c>
      <c r="O109" s="97">
        <v>1</v>
      </c>
      <c r="P109" s="97"/>
      <c r="Q109" s="97">
        <v>1</v>
      </c>
      <c r="R109" s="97">
        <v>1</v>
      </c>
      <c r="S109" s="97">
        <v>1</v>
      </c>
      <c r="T109" s="97">
        <v>1</v>
      </c>
      <c r="U109" s="97">
        <v>1</v>
      </c>
      <c r="V109" s="97">
        <v>1</v>
      </c>
      <c r="W109" s="97">
        <v>1</v>
      </c>
      <c r="X109" s="97">
        <v>1</v>
      </c>
      <c r="Y109" s="97">
        <v>1</v>
      </c>
      <c r="Z109" s="97">
        <v>1</v>
      </c>
      <c r="AA109" s="97">
        <v>1</v>
      </c>
      <c r="AB109" s="97">
        <v>1</v>
      </c>
      <c r="AC109" s="97">
        <v>1</v>
      </c>
      <c r="AD109" s="97">
        <v>1</v>
      </c>
      <c r="AE109" s="97">
        <v>1</v>
      </c>
      <c r="AF109" s="97">
        <v>1</v>
      </c>
      <c r="AG109" s="150">
        <v>1</v>
      </c>
      <c r="AH109" s="97">
        <v>1</v>
      </c>
      <c r="AI109" s="97">
        <v>1</v>
      </c>
      <c r="AJ109" s="97">
        <v>1</v>
      </c>
      <c r="AK109" s="97">
        <v>1</v>
      </c>
      <c r="AL109" s="97">
        <v>1</v>
      </c>
      <c r="AM109" s="99">
        <v>1</v>
      </c>
      <c r="AN109" s="97">
        <v>1</v>
      </c>
      <c r="AO109" s="97">
        <v>1</v>
      </c>
      <c r="AP109" s="97">
        <v>1</v>
      </c>
      <c r="AQ109" s="97">
        <v>1</v>
      </c>
      <c r="AR109" s="100">
        <v>1</v>
      </c>
      <c r="AS109" s="97">
        <v>1</v>
      </c>
      <c r="AT109" s="97">
        <v>1</v>
      </c>
      <c r="AU109" s="97">
        <v>0.5</v>
      </c>
      <c r="AV109" s="97">
        <v>0.5</v>
      </c>
      <c r="AW109" s="97"/>
      <c r="AX109" s="97"/>
      <c r="AY109" s="97"/>
      <c r="AZ109" s="97"/>
      <c r="BA109" s="97"/>
      <c r="BB109" s="97"/>
      <c r="BC109" s="97"/>
      <c r="BD109" s="101"/>
      <c r="BE109" s="77"/>
      <c r="BF109" s="102">
        <f t="shared" si="27"/>
        <v>20</v>
      </c>
      <c r="BH109" s="104">
        <f t="shared" si="28"/>
        <v>0</v>
      </c>
      <c r="BI109" s="105">
        <f t="shared" si="35"/>
        <v>14</v>
      </c>
      <c r="BJ109" s="148"/>
      <c r="BK109" s="107">
        <f t="shared" si="25"/>
        <v>0</v>
      </c>
      <c r="BL109" s="104">
        <f t="shared" si="26"/>
        <v>0</v>
      </c>
      <c r="BM109" s="104">
        <v>308323.50956485153</v>
      </c>
      <c r="BN109" s="104">
        <f t="shared" si="29"/>
        <v>-308323.50956485153</v>
      </c>
      <c r="BO109" s="1" t="s">
        <v>247</v>
      </c>
      <c r="BP109" s="1" t="s">
        <v>248</v>
      </c>
      <c r="BQ109" s="1">
        <v>6708</v>
      </c>
      <c r="BR109" s="1">
        <v>38</v>
      </c>
      <c r="BS109" s="7">
        <v>254904</v>
      </c>
      <c r="BT109" s="149"/>
      <c r="BU109" s="128">
        <f t="shared" si="36"/>
        <v>0</v>
      </c>
      <c r="BV109" s="128">
        <f t="shared" si="36"/>
        <v>0</v>
      </c>
      <c r="BW109" s="128">
        <f t="shared" si="36"/>
        <v>0</v>
      </c>
      <c r="BX109" s="128">
        <f t="shared" si="36"/>
        <v>0</v>
      </c>
      <c r="BY109" s="128">
        <f t="shared" si="36"/>
        <v>0</v>
      </c>
      <c r="BZ109" s="128">
        <f t="shared" si="36"/>
        <v>0</v>
      </c>
      <c r="CA109" s="128">
        <f t="shared" si="36"/>
        <v>0</v>
      </c>
      <c r="CB109" s="128">
        <f t="shared" si="36"/>
        <v>0</v>
      </c>
      <c r="CC109" s="128">
        <f t="shared" si="36"/>
        <v>0</v>
      </c>
      <c r="CD109" s="128">
        <f t="shared" si="36"/>
        <v>0</v>
      </c>
      <c r="CE109" s="128">
        <f t="shared" si="36"/>
        <v>0</v>
      </c>
      <c r="CF109" s="128">
        <f t="shared" si="36"/>
        <v>0</v>
      </c>
      <c r="CG109" s="128">
        <f t="shared" si="36"/>
        <v>0</v>
      </c>
      <c r="CH109" s="128">
        <f t="shared" si="36"/>
        <v>0</v>
      </c>
      <c r="CI109" s="128">
        <f t="shared" si="36"/>
        <v>0</v>
      </c>
      <c r="CJ109" s="128">
        <f t="shared" si="34"/>
        <v>0</v>
      </c>
      <c r="CK109" s="128">
        <f t="shared" si="34"/>
        <v>0</v>
      </c>
      <c r="CL109" s="128">
        <f t="shared" si="34"/>
        <v>0</v>
      </c>
      <c r="CM109" s="128">
        <f t="shared" si="34"/>
        <v>0</v>
      </c>
      <c r="CN109" s="128">
        <f t="shared" si="34"/>
        <v>0</v>
      </c>
      <c r="CO109" s="128">
        <f t="shared" si="34"/>
        <v>0</v>
      </c>
      <c r="CP109" s="128">
        <f t="shared" si="34"/>
        <v>0</v>
      </c>
      <c r="CQ109" s="128">
        <f t="shared" si="34"/>
        <v>0</v>
      </c>
      <c r="CR109" s="128">
        <f t="shared" si="32"/>
        <v>0</v>
      </c>
      <c r="CS109" s="128">
        <f t="shared" si="32"/>
        <v>0</v>
      </c>
      <c r="CT109" s="128">
        <f t="shared" si="32"/>
        <v>0</v>
      </c>
      <c r="CU109" s="128">
        <f t="shared" si="32"/>
        <v>0</v>
      </c>
      <c r="CV109" s="128">
        <f t="shared" si="32"/>
        <v>0</v>
      </c>
      <c r="CW109" s="128">
        <f t="shared" si="32"/>
        <v>0</v>
      </c>
      <c r="CX109" s="128">
        <f t="shared" si="32"/>
        <v>0</v>
      </c>
      <c r="CY109" s="128">
        <f t="shared" si="32"/>
        <v>0</v>
      </c>
      <c r="CZ109" s="128">
        <f t="shared" si="30"/>
        <v>0</v>
      </c>
      <c r="DA109" s="128">
        <f t="shared" si="30"/>
        <v>0</v>
      </c>
      <c r="DB109" s="128">
        <f t="shared" si="30"/>
        <v>0</v>
      </c>
      <c r="DC109" s="128"/>
    </row>
    <row r="110" spans="2:107">
      <c r="B110" s="143" t="s">
        <v>231</v>
      </c>
      <c r="C110" s="144" t="s">
        <v>249</v>
      </c>
      <c r="D110" s="145" t="s">
        <v>136</v>
      </c>
      <c r="E110" s="123" t="s">
        <v>29</v>
      </c>
      <c r="F110" s="123">
        <v>43800</v>
      </c>
      <c r="G110" s="146" t="s">
        <v>250</v>
      </c>
      <c r="H110" s="147" t="s">
        <v>5</v>
      </c>
      <c r="I110" s="77"/>
      <c r="J110" s="96"/>
      <c r="K110" s="97">
        <v>0</v>
      </c>
      <c r="L110" s="97"/>
      <c r="M110" s="97">
        <v>0</v>
      </c>
      <c r="N110" s="97">
        <v>0</v>
      </c>
      <c r="O110" s="97">
        <v>0</v>
      </c>
      <c r="P110" s="97"/>
      <c r="Q110" s="97">
        <v>1</v>
      </c>
      <c r="R110" s="97">
        <v>1</v>
      </c>
      <c r="S110" s="97">
        <v>1</v>
      </c>
      <c r="T110" s="126">
        <v>1</v>
      </c>
      <c r="U110" s="126">
        <v>1</v>
      </c>
      <c r="V110" s="97">
        <v>1</v>
      </c>
      <c r="W110" s="97">
        <v>1</v>
      </c>
      <c r="X110" s="97">
        <v>1</v>
      </c>
      <c r="Y110" s="97">
        <v>1</v>
      </c>
      <c r="Z110" s="97">
        <v>1</v>
      </c>
      <c r="AA110" s="97">
        <v>1</v>
      </c>
      <c r="AB110" s="97">
        <v>1</v>
      </c>
      <c r="AC110" s="97">
        <v>1</v>
      </c>
      <c r="AD110" s="97">
        <v>1</v>
      </c>
      <c r="AE110" s="97">
        <v>1</v>
      </c>
      <c r="AF110" s="97">
        <v>1</v>
      </c>
      <c r="AG110" s="127">
        <v>1</v>
      </c>
      <c r="AH110" s="97">
        <v>1</v>
      </c>
      <c r="AI110" s="97">
        <v>1</v>
      </c>
      <c r="AJ110" s="97">
        <v>1</v>
      </c>
      <c r="AK110" s="97">
        <v>1</v>
      </c>
      <c r="AL110" s="97">
        <v>1</v>
      </c>
      <c r="AM110" s="99">
        <v>1</v>
      </c>
      <c r="AN110" s="97">
        <v>1</v>
      </c>
      <c r="AO110" s="97">
        <v>1</v>
      </c>
      <c r="AP110" s="97">
        <v>1</v>
      </c>
      <c r="AQ110" s="97"/>
      <c r="AR110" s="100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101"/>
      <c r="BE110" s="77"/>
      <c r="BF110" s="102">
        <f t="shared" si="27"/>
        <v>17</v>
      </c>
      <c r="BH110" s="104">
        <f t="shared" si="28"/>
        <v>0</v>
      </c>
      <c r="BI110" s="105">
        <f t="shared" si="35"/>
        <v>9</v>
      </c>
      <c r="BJ110" s="148"/>
      <c r="BK110" s="107">
        <f t="shared" si="25"/>
        <v>0</v>
      </c>
      <c r="BL110" s="104">
        <f t="shared" si="26"/>
        <v>0</v>
      </c>
      <c r="BM110" s="104">
        <v>87594</v>
      </c>
      <c r="BN110" s="104">
        <f t="shared" si="29"/>
        <v>-87594</v>
      </c>
      <c r="BO110" s="1" t="s">
        <v>249</v>
      </c>
      <c r="BP110" s="1" t="s">
        <v>251</v>
      </c>
      <c r="BQ110" s="1">
        <v>4500</v>
      </c>
      <c r="BR110" s="1">
        <v>38</v>
      </c>
      <c r="BS110" s="7">
        <v>171000</v>
      </c>
      <c r="BT110" s="149"/>
      <c r="BU110" s="128">
        <f t="shared" si="36"/>
        <v>0</v>
      </c>
      <c r="BV110" s="128">
        <f t="shared" si="36"/>
        <v>0</v>
      </c>
      <c r="BW110" s="128">
        <f t="shared" si="36"/>
        <v>0</v>
      </c>
      <c r="BX110" s="128">
        <f t="shared" si="36"/>
        <v>0</v>
      </c>
      <c r="BY110" s="128">
        <f t="shared" si="36"/>
        <v>0</v>
      </c>
      <c r="BZ110" s="128">
        <f t="shared" si="36"/>
        <v>0</v>
      </c>
      <c r="CA110" s="128">
        <f t="shared" si="36"/>
        <v>0</v>
      </c>
      <c r="CB110" s="128">
        <f t="shared" si="36"/>
        <v>0</v>
      </c>
      <c r="CC110" s="128">
        <f t="shared" si="36"/>
        <v>0</v>
      </c>
      <c r="CD110" s="128">
        <f t="shared" si="36"/>
        <v>0</v>
      </c>
      <c r="CE110" s="128">
        <f t="shared" si="36"/>
        <v>0</v>
      </c>
      <c r="CF110" s="128">
        <f t="shared" si="36"/>
        <v>0</v>
      </c>
      <c r="CG110" s="128">
        <f t="shared" si="36"/>
        <v>0</v>
      </c>
      <c r="CH110" s="128">
        <f t="shared" si="36"/>
        <v>0</v>
      </c>
      <c r="CI110" s="128">
        <f t="shared" si="36"/>
        <v>0</v>
      </c>
      <c r="CJ110" s="128">
        <f t="shared" si="34"/>
        <v>0</v>
      </c>
      <c r="CK110" s="128">
        <f t="shared" si="34"/>
        <v>0</v>
      </c>
      <c r="CL110" s="128">
        <f t="shared" si="34"/>
        <v>0</v>
      </c>
      <c r="CM110" s="128">
        <f t="shared" si="34"/>
        <v>0</v>
      </c>
      <c r="CN110" s="128">
        <f t="shared" si="34"/>
        <v>0</v>
      </c>
      <c r="CO110" s="128">
        <f t="shared" si="34"/>
        <v>0</v>
      </c>
      <c r="CP110" s="128">
        <f t="shared" si="34"/>
        <v>0</v>
      </c>
      <c r="CQ110" s="128">
        <f t="shared" si="34"/>
        <v>0</v>
      </c>
      <c r="CR110" s="128">
        <f t="shared" si="32"/>
        <v>0</v>
      </c>
      <c r="CS110" s="128">
        <f t="shared" si="32"/>
        <v>0</v>
      </c>
      <c r="CT110" s="128">
        <f t="shared" si="32"/>
        <v>0</v>
      </c>
      <c r="CU110" s="128">
        <f t="shared" si="32"/>
        <v>0</v>
      </c>
      <c r="CV110" s="128">
        <f t="shared" si="32"/>
        <v>0</v>
      </c>
      <c r="CW110" s="128">
        <f t="shared" si="32"/>
        <v>0</v>
      </c>
      <c r="CX110" s="128">
        <f t="shared" si="32"/>
        <v>0</v>
      </c>
      <c r="CY110" s="128">
        <f t="shared" si="32"/>
        <v>0</v>
      </c>
      <c r="CZ110" s="128">
        <f t="shared" si="30"/>
        <v>0</v>
      </c>
      <c r="DA110" s="128">
        <f t="shared" si="30"/>
        <v>0</v>
      </c>
      <c r="DB110" s="128">
        <f t="shared" si="30"/>
        <v>0</v>
      </c>
      <c r="DC110" s="128"/>
    </row>
    <row r="111" spans="2:107">
      <c r="B111" s="143" t="s">
        <v>231</v>
      </c>
      <c r="C111" s="144" t="s">
        <v>252</v>
      </c>
      <c r="D111" s="145" t="s">
        <v>253</v>
      </c>
      <c r="E111" s="123" t="s">
        <v>29</v>
      </c>
      <c r="F111" s="123">
        <v>43891</v>
      </c>
      <c r="G111" s="146" t="s">
        <v>254</v>
      </c>
      <c r="H111" s="147" t="s">
        <v>5</v>
      </c>
      <c r="I111" s="77"/>
      <c r="J111" s="96"/>
      <c r="K111" s="97">
        <v>0.95</v>
      </c>
      <c r="L111" s="97">
        <v>0.91</v>
      </c>
      <c r="M111" s="97">
        <v>0.77</v>
      </c>
      <c r="N111" s="97">
        <v>0.54</v>
      </c>
      <c r="O111" s="97">
        <v>0.78</v>
      </c>
      <c r="P111" s="97">
        <v>0.71</v>
      </c>
      <c r="Q111" s="97">
        <v>0.71</v>
      </c>
      <c r="R111" s="97">
        <v>0.7</v>
      </c>
      <c r="S111" s="97">
        <v>0.75</v>
      </c>
      <c r="T111" s="126">
        <v>0.78</v>
      </c>
      <c r="U111" s="126">
        <v>0.74</v>
      </c>
      <c r="V111" s="97">
        <v>0.79</v>
      </c>
      <c r="W111" s="97">
        <v>1</v>
      </c>
      <c r="X111" s="97">
        <v>0.77</v>
      </c>
      <c r="Y111" s="97">
        <v>0.8</v>
      </c>
      <c r="Z111" s="97">
        <v>0.77</v>
      </c>
      <c r="AA111" s="97">
        <v>0.87</v>
      </c>
      <c r="AB111" s="97">
        <v>0.82</v>
      </c>
      <c r="AC111" s="97">
        <v>0.81</v>
      </c>
      <c r="AD111" s="97">
        <v>0.82</v>
      </c>
      <c r="AE111" s="97">
        <v>0.83</v>
      </c>
      <c r="AF111" s="97">
        <v>0.81</v>
      </c>
      <c r="AG111" s="127">
        <v>0.78</v>
      </c>
      <c r="AH111" s="97">
        <v>1</v>
      </c>
      <c r="AI111" s="97">
        <v>1</v>
      </c>
      <c r="AJ111" s="97">
        <v>1</v>
      </c>
      <c r="AK111" s="97">
        <v>1</v>
      </c>
      <c r="AL111" s="97">
        <v>1</v>
      </c>
      <c r="AM111" s="99">
        <v>1</v>
      </c>
      <c r="AN111" s="97">
        <v>1</v>
      </c>
      <c r="AO111" s="97">
        <v>1</v>
      </c>
      <c r="AP111" s="97">
        <v>1</v>
      </c>
      <c r="AQ111" s="97">
        <v>1</v>
      </c>
      <c r="AR111" s="100">
        <v>1</v>
      </c>
      <c r="AS111" s="97">
        <v>1</v>
      </c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101"/>
      <c r="BE111" s="77"/>
      <c r="BF111" s="102">
        <f t="shared" si="27"/>
        <v>18.209999999999997</v>
      </c>
      <c r="BH111" s="104">
        <f t="shared" si="28"/>
        <v>0</v>
      </c>
      <c r="BI111" s="105">
        <f t="shared" si="35"/>
        <v>12</v>
      </c>
      <c r="BJ111" s="148"/>
      <c r="BK111" s="107">
        <f t="shared" si="25"/>
        <v>0</v>
      </c>
      <c r="BL111" s="104">
        <f t="shared" si="26"/>
        <v>0</v>
      </c>
      <c r="BM111" s="104">
        <v>203554.97999999998</v>
      </c>
      <c r="BN111" s="104">
        <f t="shared" si="29"/>
        <v>-203554.97999999998</v>
      </c>
      <c r="BO111" s="1" t="s">
        <v>252</v>
      </c>
      <c r="BP111" s="1" t="s">
        <v>253</v>
      </c>
      <c r="BQ111" s="1">
        <v>0</v>
      </c>
      <c r="BR111" s="1">
        <v>37</v>
      </c>
      <c r="BS111" s="7">
        <v>0</v>
      </c>
      <c r="BT111" s="149"/>
      <c r="BU111" s="128">
        <f t="shared" si="36"/>
        <v>0</v>
      </c>
      <c r="BV111" s="128">
        <f t="shared" si="36"/>
        <v>0</v>
      </c>
      <c r="BW111" s="128">
        <f t="shared" si="36"/>
        <v>0</v>
      </c>
      <c r="BX111" s="128">
        <f t="shared" si="36"/>
        <v>0</v>
      </c>
      <c r="BY111" s="128">
        <f t="shared" si="36"/>
        <v>0</v>
      </c>
      <c r="BZ111" s="128">
        <f t="shared" si="36"/>
        <v>0</v>
      </c>
      <c r="CA111" s="128">
        <f t="shared" si="36"/>
        <v>0</v>
      </c>
      <c r="CB111" s="128">
        <f t="shared" si="36"/>
        <v>0</v>
      </c>
      <c r="CC111" s="128">
        <f t="shared" si="36"/>
        <v>0</v>
      </c>
      <c r="CD111" s="128">
        <f t="shared" si="36"/>
        <v>0</v>
      </c>
      <c r="CE111" s="128">
        <f t="shared" si="36"/>
        <v>0</v>
      </c>
      <c r="CF111" s="128">
        <f t="shared" si="36"/>
        <v>0</v>
      </c>
      <c r="CG111" s="128">
        <f t="shared" si="36"/>
        <v>0</v>
      </c>
      <c r="CH111" s="128">
        <f t="shared" si="36"/>
        <v>0</v>
      </c>
      <c r="CI111" s="128">
        <f t="shared" si="36"/>
        <v>0</v>
      </c>
      <c r="CJ111" s="128">
        <f t="shared" si="34"/>
        <v>0</v>
      </c>
      <c r="CK111" s="128">
        <f t="shared" si="34"/>
        <v>0</v>
      </c>
      <c r="CL111" s="128">
        <f t="shared" si="34"/>
        <v>0</v>
      </c>
      <c r="CM111" s="128">
        <f t="shared" si="34"/>
        <v>0</v>
      </c>
      <c r="CN111" s="128">
        <f t="shared" si="34"/>
        <v>0</v>
      </c>
      <c r="CO111" s="128">
        <f t="shared" si="34"/>
        <v>0</v>
      </c>
      <c r="CP111" s="128">
        <f t="shared" si="34"/>
        <v>0</v>
      </c>
      <c r="CQ111" s="128">
        <f t="shared" si="34"/>
        <v>0</v>
      </c>
      <c r="CR111" s="128">
        <f t="shared" si="32"/>
        <v>0</v>
      </c>
      <c r="CS111" s="128">
        <f t="shared" si="32"/>
        <v>0</v>
      </c>
      <c r="CT111" s="128">
        <f t="shared" si="32"/>
        <v>0</v>
      </c>
      <c r="CU111" s="128">
        <f t="shared" si="32"/>
        <v>0</v>
      </c>
      <c r="CV111" s="128">
        <f t="shared" si="32"/>
        <v>0</v>
      </c>
      <c r="CW111" s="128">
        <f t="shared" si="32"/>
        <v>0</v>
      </c>
      <c r="CX111" s="128">
        <f t="shared" si="32"/>
        <v>0</v>
      </c>
      <c r="CY111" s="128">
        <f t="shared" si="32"/>
        <v>0</v>
      </c>
      <c r="CZ111" s="128">
        <f t="shared" si="30"/>
        <v>0</v>
      </c>
      <c r="DA111" s="128">
        <f t="shared" si="30"/>
        <v>0</v>
      </c>
      <c r="DB111" s="128">
        <f t="shared" si="30"/>
        <v>0</v>
      </c>
      <c r="DC111" s="128"/>
    </row>
    <row r="112" spans="2:107">
      <c r="B112" s="143" t="s">
        <v>231</v>
      </c>
      <c r="C112" s="144" t="s">
        <v>255</v>
      </c>
      <c r="D112" s="145" t="s">
        <v>256</v>
      </c>
      <c r="E112" s="123" t="s">
        <v>29</v>
      </c>
      <c r="F112" s="123">
        <v>43221</v>
      </c>
      <c r="G112" s="146" t="s">
        <v>254</v>
      </c>
      <c r="H112" s="147" t="s">
        <v>5</v>
      </c>
      <c r="I112" s="77"/>
      <c r="J112" s="96"/>
      <c r="K112" s="97"/>
      <c r="L112" s="97">
        <v>0.67</v>
      </c>
      <c r="M112" s="97">
        <v>0.09</v>
      </c>
      <c r="N112" s="97">
        <v>0.13</v>
      </c>
      <c r="O112" s="97">
        <v>0.09</v>
      </c>
      <c r="P112" s="97">
        <v>0.09</v>
      </c>
      <c r="Q112" s="97"/>
      <c r="R112" s="97">
        <v>0.09</v>
      </c>
      <c r="S112" s="97">
        <v>0.1</v>
      </c>
      <c r="T112" s="97"/>
      <c r="U112" s="126">
        <v>0.2</v>
      </c>
      <c r="V112" s="97">
        <v>0.17</v>
      </c>
      <c r="W112" s="97"/>
      <c r="X112" s="97">
        <v>0.23</v>
      </c>
      <c r="Y112" s="97"/>
      <c r="Z112" s="97">
        <v>0.4</v>
      </c>
      <c r="AA112" s="97"/>
      <c r="AB112" s="97"/>
      <c r="AC112" s="97">
        <v>0.24</v>
      </c>
      <c r="AD112" s="97">
        <v>0.22</v>
      </c>
      <c r="AE112" s="97">
        <v>0.21</v>
      </c>
      <c r="AF112" s="97">
        <v>0.19</v>
      </c>
      <c r="AG112" s="127">
        <v>0.2</v>
      </c>
      <c r="AH112" s="97"/>
      <c r="AI112" s="97"/>
      <c r="AJ112" s="97"/>
      <c r="AK112" s="97"/>
      <c r="AL112" s="97"/>
      <c r="AM112" s="99"/>
      <c r="AN112" s="97"/>
      <c r="AO112" s="97"/>
      <c r="AP112" s="97"/>
      <c r="AQ112" s="97"/>
      <c r="AR112" s="100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101"/>
      <c r="BE112" s="77"/>
      <c r="BF112" s="102">
        <f>SUMIF($J$8:$BD$8,"A",$J112:$BD112)</f>
        <v>3.3200000000000003</v>
      </c>
      <c r="BH112" s="104">
        <f t="shared" si="28"/>
        <v>0</v>
      </c>
      <c r="BI112" s="105">
        <f t="shared" si="35"/>
        <v>0</v>
      </c>
      <c r="BJ112" s="148"/>
      <c r="BK112" s="107">
        <f t="shared" si="25"/>
        <v>0</v>
      </c>
      <c r="BL112" s="104">
        <f t="shared" si="26"/>
        <v>0</v>
      </c>
      <c r="BM112" s="104">
        <v>33853.508800000003</v>
      </c>
      <c r="BN112" s="104">
        <f t="shared" si="29"/>
        <v>-33853.508800000003</v>
      </c>
      <c r="BO112" s="1" t="s">
        <v>252</v>
      </c>
      <c r="BP112" s="1" t="s">
        <v>253</v>
      </c>
      <c r="BQ112" s="1">
        <v>0</v>
      </c>
      <c r="BR112" s="1">
        <v>37</v>
      </c>
      <c r="BS112" s="7">
        <v>0</v>
      </c>
      <c r="BT112" s="149"/>
      <c r="BU112" s="128">
        <f t="shared" si="36"/>
        <v>0</v>
      </c>
      <c r="BV112" s="128">
        <f t="shared" si="36"/>
        <v>0</v>
      </c>
      <c r="BW112" s="128">
        <f t="shared" si="36"/>
        <v>0</v>
      </c>
      <c r="BX112" s="128">
        <f t="shared" si="36"/>
        <v>0</v>
      </c>
      <c r="BY112" s="128">
        <f t="shared" si="36"/>
        <v>0</v>
      </c>
      <c r="BZ112" s="128">
        <f t="shared" si="36"/>
        <v>0</v>
      </c>
      <c r="CA112" s="128">
        <f t="shared" si="36"/>
        <v>0</v>
      </c>
      <c r="CB112" s="128">
        <f t="shared" si="36"/>
        <v>0</v>
      </c>
      <c r="CC112" s="128">
        <f t="shared" si="36"/>
        <v>0</v>
      </c>
      <c r="CD112" s="128">
        <f t="shared" si="36"/>
        <v>0</v>
      </c>
      <c r="CE112" s="128">
        <f t="shared" si="36"/>
        <v>0</v>
      </c>
      <c r="CF112" s="128">
        <f t="shared" si="36"/>
        <v>0</v>
      </c>
      <c r="CG112" s="128">
        <f t="shared" si="36"/>
        <v>0</v>
      </c>
      <c r="CH112" s="128">
        <f t="shared" si="36"/>
        <v>0</v>
      </c>
      <c r="CI112" s="128">
        <f t="shared" si="36"/>
        <v>0</v>
      </c>
      <c r="CJ112" s="128">
        <f t="shared" si="34"/>
        <v>0</v>
      </c>
      <c r="CK112" s="128">
        <f t="shared" si="34"/>
        <v>0</v>
      </c>
      <c r="CL112" s="128">
        <f t="shared" si="34"/>
        <v>0</v>
      </c>
      <c r="CM112" s="128">
        <f t="shared" si="34"/>
        <v>0</v>
      </c>
      <c r="CN112" s="128">
        <f t="shared" si="34"/>
        <v>0</v>
      </c>
      <c r="CO112" s="128">
        <f t="shared" si="34"/>
        <v>0</v>
      </c>
      <c r="CP112" s="128">
        <f t="shared" si="34"/>
        <v>0</v>
      </c>
      <c r="CQ112" s="128">
        <f t="shared" si="34"/>
        <v>0</v>
      </c>
      <c r="CR112" s="128">
        <f t="shared" si="32"/>
        <v>0</v>
      </c>
      <c r="CS112" s="128">
        <f t="shared" si="32"/>
        <v>0</v>
      </c>
      <c r="CT112" s="128">
        <f t="shared" si="32"/>
        <v>0</v>
      </c>
      <c r="CU112" s="128">
        <f t="shared" si="32"/>
        <v>0</v>
      </c>
      <c r="CV112" s="128">
        <f t="shared" si="32"/>
        <v>0</v>
      </c>
      <c r="CW112" s="128">
        <f t="shared" si="32"/>
        <v>0</v>
      </c>
      <c r="CX112" s="128">
        <f t="shared" si="32"/>
        <v>0</v>
      </c>
      <c r="CY112" s="128">
        <f t="shared" si="32"/>
        <v>0</v>
      </c>
      <c r="CZ112" s="128">
        <f t="shared" si="30"/>
        <v>0</v>
      </c>
      <c r="DA112" s="128">
        <f t="shared" si="30"/>
        <v>0</v>
      </c>
      <c r="DB112" s="128">
        <f t="shared" si="30"/>
        <v>0</v>
      </c>
      <c r="DC112" s="128"/>
    </row>
    <row r="113" spans="2:107">
      <c r="B113" s="143"/>
      <c r="C113" s="144" t="s">
        <v>257</v>
      </c>
      <c r="D113" s="145"/>
      <c r="E113" s="123"/>
      <c r="F113" s="123"/>
      <c r="G113" s="146"/>
      <c r="H113" s="147"/>
      <c r="I113" s="77"/>
      <c r="J113" s="96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126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8"/>
      <c r="AH113" s="97"/>
      <c r="AI113" s="97"/>
      <c r="AJ113" s="97"/>
      <c r="AK113" s="97"/>
      <c r="AL113" s="97"/>
      <c r="AM113" s="99"/>
      <c r="AN113" s="97"/>
      <c r="AO113" s="97"/>
      <c r="AP113" s="97"/>
      <c r="AQ113" s="97"/>
      <c r="AR113" s="100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101"/>
      <c r="BE113" s="77"/>
      <c r="BF113" s="102"/>
      <c r="BG113" s="196"/>
      <c r="BH113" s="104"/>
      <c r="BI113" s="105">
        <v>1</v>
      </c>
      <c r="BJ113" s="106"/>
      <c r="BK113" s="107">
        <f t="shared" si="25"/>
        <v>0</v>
      </c>
      <c r="BL113" s="104">
        <f t="shared" si="26"/>
        <v>0</v>
      </c>
      <c r="BM113" s="104">
        <v>420834</v>
      </c>
      <c r="BN113" s="104">
        <f t="shared" si="29"/>
        <v>-420834</v>
      </c>
      <c r="BU113" s="128"/>
      <c r="BV113" s="128"/>
      <c r="BW113" s="128"/>
      <c r="BX113" s="128"/>
      <c r="BY113" s="128"/>
      <c r="BZ113" s="128"/>
      <c r="CA113" s="128"/>
      <c r="CB113" s="128"/>
      <c r="CC113" s="128"/>
      <c r="CD113" s="128"/>
      <c r="CE113" s="128"/>
      <c r="CF113" s="128"/>
      <c r="CG113" s="128"/>
      <c r="CH113" s="128"/>
      <c r="CI113" s="128"/>
      <c r="CJ113" s="128"/>
      <c r="CK113" s="128"/>
      <c r="CL113" s="128"/>
      <c r="CM113" s="128"/>
      <c r="CN113" s="128"/>
      <c r="CO113" s="128"/>
      <c r="CP113" s="128"/>
      <c r="CQ113" s="128"/>
      <c r="CR113" s="128"/>
      <c r="CS113" s="128"/>
      <c r="CT113" s="128"/>
      <c r="CU113" s="128"/>
      <c r="CV113" s="128"/>
      <c r="CW113" s="128"/>
      <c r="CX113" s="128"/>
      <c r="CY113" s="128"/>
      <c r="CZ113" s="128"/>
      <c r="DA113" s="128"/>
      <c r="DB113" s="128"/>
      <c r="DC113" s="128"/>
    </row>
    <row r="114" spans="2:107" ht="10.8" thickBot="1">
      <c r="B114" s="143"/>
      <c r="C114" s="144" t="s">
        <v>258</v>
      </c>
      <c r="D114" s="145"/>
      <c r="E114" s="197"/>
      <c r="F114" s="197"/>
      <c r="G114" s="146"/>
      <c r="H114" s="147"/>
      <c r="I114" s="77"/>
      <c r="J114" s="96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8"/>
      <c r="AH114" s="97"/>
      <c r="AI114" s="97"/>
      <c r="AJ114" s="97"/>
      <c r="AK114" s="97"/>
      <c r="AL114" s="97"/>
      <c r="AM114" s="99"/>
      <c r="AN114" s="97"/>
      <c r="AO114" s="97"/>
      <c r="AP114" s="97"/>
      <c r="AQ114" s="97"/>
      <c r="AR114" s="100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101"/>
      <c r="BE114" s="77"/>
      <c r="BF114" s="102"/>
      <c r="BG114" s="103"/>
      <c r="BH114" s="104">
        <v>-676592.84701692697</v>
      </c>
      <c r="BI114" s="105">
        <f t="shared" si="35"/>
        <v>0</v>
      </c>
      <c r="BJ114" s="106"/>
      <c r="BK114" s="107">
        <f t="shared" si="25"/>
        <v>0</v>
      </c>
      <c r="BL114" s="104">
        <f t="shared" si="26"/>
        <v>-676592.84701692697</v>
      </c>
      <c r="BM114" s="104">
        <v>-676592.84701692697</v>
      </c>
      <c r="BN114" s="104">
        <f t="shared" si="29"/>
        <v>0</v>
      </c>
      <c r="BU114" s="128">
        <f t="shared" si="36"/>
        <v>0</v>
      </c>
      <c r="BV114" s="128">
        <f t="shared" si="36"/>
        <v>0</v>
      </c>
      <c r="BW114" s="128">
        <f t="shared" si="36"/>
        <v>0</v>
      </c>
      <c r="BX114" s="128">
        <f t="shared" si="36"/>
        <v>0</v>
      </c>
      <c r="BY114" s="128">
        <f t="shared" si="36"/>
        <v>0</v>
      </c>
      <c r="BZ114" s="128">
        <f t="shared" si="36"/>
        <v>0</v>
      </c>
      <c r="CA114" s="128">
        <f t="shared" si="36"/>
        <v>0</v>
      </c>
      <c r="CB114" s="128">
        <f t="shared" si="36"/>
        <v>0</v>
      </c>
      <c r="CC114" s="128">
        <f t="shared" si="36"/>
        <v>0</v>
      </c>
      <c r="CD114" s="128">
        <f t="shared" si="36"/>
        <v>0</v>
      </c>
      <c r="CE114" s="128">
        <f t="shared" si="36"/>
        <v>0</v>
      </c>
      <c r="CF114" s="128">
        <f t="shared" si="36"/>
        <v>0</v>
      </c>
      <c r="CG114" s="128">
        <f t="shared" si="36"/>
        <v>0</v>
      </c>
      <c r="CH114" s="128">
        <f t="shared" si="36"/>
        <v>0</v>
      </c>
      <c r="CI114" s="128">
        <f t="shared" si="36"/>
        <v>0</v>
      </c>
      <c r="CJ114" s="128">
        <f t="shared" si="34"/>
        <v>0</v>
      </c>
      <c r="CK114" s="128">
        <f t="shared" si="34"/>
        <v>0</v>
      </c>
      <c r="CL114" s="128">
        <f t="shared" si="34"/>
        <v>0</v>
      </c>
      <c r="CM114" s="128">
        <f t="shared" si="34"/>
        <v>0</v>
      </c>
      <c r="CN114" s="128">
        <f t="shared" si="34"/>
        <v>0</v>
      </c>
      <c r="CO114" s="128">
        <f t="shared" si="34"/>
        <v>0</v>
      </c>
      <c r="CP114" s="128">
        <f t="shared" si="34"/>
        <v>0</v>
      </c>
      <c r="CQ114" s="128">
        <f t="shared" si="34"/>
        <v>0</v>
      </c>
      <c r="CR114" s="128">
        <f t="shared" si="32"/>
        <v>0</v>
      </c>
      <c r="CS114" s="128">
        <f t="shared" si="32"/>
        <v>0</v>
      </c>
      <c r="CT114" s="128">
        <f t="shared" si="32"/>
        <v>0</v>
      </c>
      <c r="CU114" s="128">
        <f t="shared" si="32"/>
        <v>0</v>
      </c>
      <c r="CV114" s="128">
        <f t="shared" si="32"/>
        <v>0</v>
      </c>
      <c r="CW114" s="128">
        <f t="shared" si="32"/>
        <v>0</v>
      </c>
      <c r="CX114" s="128">
        <f t="shared" si="32"/>
        <v>0</v>
      </c>
      <c r="CY114" s="128">
        <f t="shared" si="32"/>
        <v>0</v>
      </c>
      <c r="CZ114" s="128">
        <f t="shared" si="30"/>
        <v>0</v>
      </c>
      <c r="DA114" s="128">
        <f t="shared" si="30"/>
        <v>0</v>
      </c>
      <c r="DB114" s="128">
        <f t="shared" si="30"/>
        <v>0</v>
      </c>
      <c r="DC114" s="128"/>
    </row>
    <row r="115" spans="2:107" ht="10.8" thickBot="1">
      <c r="B115" s="108"/>
      <c r="C115" s="163" t="s">
        <v>259</v>
      </c>
      <c r="D115" s="174"/>
      <c r="E115" s="175"/>
      <c r="F115" s="176"/>
      <c r="G115" s="112"/>
      <c r="H115" s="136"/>
      <c r="I115" s="77"/>
      <c r="J115" s="96"/>
      <c r="K115" s="97">
        <v>0</v>
      </c>
      <c r="L115" s="97"/>
      <c r="M115" s="97"/>
      <c r="N115" s="97"/>
      <c r="O115" s="97">
        <v>0</v>
      </c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8"/>
      <c r="AH115" s="97"/>
      <c r="AI115" s="97"/>
      <c r="AJ115" s="97"/>
      <c r="AK115" s="97"/>
      <c r="AL115" s="97"/>
      <c r="AM115" s="99"/>
      <c r="AN115" s="97"/>
      <c r="AO115" s="97"/>
      <c r="AP115" s="97"/>
      <c r="AQ115" s="97"/>
      <c r="AR115" s="100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101"/>
      <c r="BE115" s="77"/>
      <c r="BF115" s="102">
        <f t="shared" si="27"/>
        <v>0</v>
      </c>
      <c r="BG115" s="103"/>
      <c r="BH115" s="104">
        <f t="shared" ref="BH115:BH190" si="37">BF115*BG115</f>
        <v>0</v>
      </c>
      <c r="BI115" s="105"/>
      <c r="BJ115" s="106"/>
      <c r="BK115" s="107"/>
      <c r="BL115" s="104">
        <f t="shared" si="26"/>
        <v>0</v>
      </c>
      <c r="BM115" s="104">
        <v>0</v>
      </c>
      <c r="BN115" s="104">
        <f t="shared" si="29"/>
        <v>0</v>
      </c>
      <c r="BU115" s="128">
        <f t="shared" si="36"/>
        <v>0</v>
      </c>
      <c r="BV115" s="128">
        <f t="shared" si="36"/>
        <v>0</v>
      </c>
      <c r="BW115" s="128">
        <f t="shared" si="36"/>
        <v>0</v>
      </c>
      <c r="BX115" s="128">
        <f t="shared" si="36"/>
        <v>0</v>
      </c>
      <c r="BY115" s="128">
        <f t="shared" si="36"/>
        <v>0</v>
      </c>
      <c r="BZ115" s="128">
        <f t="shared" si="36"/>
        <v>0</v>
      </c>
      <c r="CA115" s="128">
        <f t="shared" si="36"/>
        <v>0</v>
      </c>
      <c r="CB115" s="128">
        <f t="shared" si="36"/>
        <v>0</v>
      </c>
      <c r="CC115" s="128">
        <f t="shared" si="36"/>
        <v>0</v>
      </c>
      <c r="CD115" s="128">
        <f t="shared" si="36"/>
        <v>0</v>
      </c>
      <c r="CE115" s="128">
        <f t="shared" si="36"/>
        <v>0</v>
      </c>
      <c r="CF115" s="128">
        <f t="shared" si="36"/>
        <v>0</v>
      </c>
      <c r="CG115" s="128">
        <f t="shared" si="36"/>
        <v>0</v>
      </c>
      <c r="CH115" s="128">
        <f t="shared" si="36"/>
        <v>0</v>
      </c>
      <c r="CI115" s="128">
        <f t="shared" si="36"/>
        <v>0</v>
      </c>
      <c r="CJ115" s="128">
        <f t="shared" si="34"/>
        <v>0</v>
      </c>
      <c r="CK115" s="128">
        <f t="shared" si="34"/>
        <v>0</v>
      </c>
      <c r="CL115" s="128">
        <f t="shared" si="34"/>
        <v>0</v>
      </c>
      <c r="CM115" s="128">
        <f t="shared" si="34"/>
        <v>0</v>
      </c>
      <c r="CN115" s="128">
        <f t="shared" si="34"/>
        <v>0</v>
      </c>
      <c r="CO115" s="128">
        <f t="shared" si="34"/>
        <v>0</v>
      </c>
      <c r="CP115" s="128">
        <f t="shared" si="34"/>
        <v>0</v>
      </c>
      <c r="CQ115" s="128">
        <f t="shared" si="34"/>
        <v>0</v>
      </c>
      <c r="CR115" s="128">
        <f t="shared" si="32"/>
        <v>0</v>
      </c>
      <c r="CS115" s="128">
        <f t="shared" si="32"/>
        <v>0</v>
      </c>
      <c r="CT115" s="128">
        <f t="shared" si="32"/>
        <v>0</v>
      </c>
      <c r="CU115" s="128">
        <f t="shared" si="32"/>
        <v>0</v>
      </c>
      <c r="CV115" s="128">
        <f t="shared" si="32"/>
        <v>0</v>
      </c>
      <c r="CW115" s="128">
        <f t="shared" si="32"/>
        <v>0</v>
      </c>
      <c r="CX115" s="128">
        <f t="shared" si="32"/>
        <v>0</v>
      </c>
      <c r="CY115" s="128">
        <f t="shared" si="32"/>
        <v>0</v>
      </c>
      <c r="CZ115" s="128">
        <f t="shared" si="30"/>
        <v>0</v>
      </c>
      <c r="DA115" s="128">
        <f t="shared" si="30"/>
        <v>0</v>
      </c>
      <c r="DB115" s="128">
        <f t="shared" si="30"/>
        <v>0</v>
      </c>
      <c r="DC115" s="128"/>
    </row>
    <row r="116" spans="2:107">
      <c r="B116" s="71"/>
      <c r="C116" s="137"/>
      <c r="D116" s="193"/>
      <c r="E116" s="194"/>
      <c r="F116" s="188"/>
      <c r="G116" s="141"/>
      <c r="H116" s="142"/>
      <c r="I116" s="77"/>
      <c r="J116" s="96"/>
      <c r="K116" s="97"/>
      <c r="L116" s="97"/>
      <c r="M116" s="97"/>
      <c r="N116" s="97"/>
      <c r="O116" s="97">
        <v>0</v>
      </c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8"/>
      <c r="AH116" s="97"/>
      <c r="AI116" s="97"/>
      <c r="AJ116" s="97"/>
      <c r="AK116" s="97"/>
      <c r="AL116" s="97"/>
      <c r="AM116" s="99"/>
      <c r="AN116" s="97"/>
      <c r="AO116" s="97"/>
      <c r="AP116" s="97"/>
      <c r="AQ116" s="97"/>
      <c r="AR116" s="100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101"/>
      <c r="BE116" s="77"/>
      <c r="BF116" s="102">
        <f t="shared" si="27"/>
        <v>0</v>
      </c>
      <c r="BG116" s="103"/>
      <c r="BH116" s="104">
        <f t="shared" si="37"/>
        <v>0</v>
      </c>
      <c r="BI116" s="105"/>
      <c r="BJ116" s="106"/>
      <c r="BK116" s="107"/>
      <c r="BL116" s="104">
        <f t="shared" si="26"/>
        <v>0</v>
      </c>
      <c r="BM116" s="104">
        <v>0</v>
      </c>
      <c r="BN116" s="104">
        <f t="shared" si="29"/>
        <v>0</v>
      </c>
      <c r="BU116" s="128">
        <f t="shared" si="36"/>
        <v>0</v>
      </c>
      <c r="BV116" s="128">
        <f t="shared" si="36"/>
        <v>0</v>
      </c>
      <c r="BW116" s="128">
        <f t="shared" si="36"/>
        <v>0</v>
      </c>
      <c r="BX116" s="128">
        <f t="shared" si="36"/>
        <v>0</v>
      </c>
      <c r="BY116" s="128">
        <f t="shared" si="36"/>
        <v>0</v>
      </c>
      <c r="BZ116" s="128">
        <f t="shared" si="36"/>
        <v>0</v>
      </c>
      <c r="CA116" s="128">
        <f t="shared" si="36"/>
        <v>0</v>
      </c>
      <c r="CB116" s="128">
        <f t="shared" si="36"/>
        <v>0</v>
      </c>
      <c r="CC116" s="128">
        <f t="shared" si="36"/>
        <v>0</v>
      </c>
      <c r="CD116" s="128">
        <f t="shared" si="36"/>
        <v>0</v>
      </c>
      <c r="CE116" s="128">
        <f t="shared" si="36"/>
        <v>0</v>
      </c>
      <c r="CF116" s="128">
        <f t="shared" si="36"/>
        <v>0</v>
      </c>
      <c r="CG116" s="128">
        <f t="shared" si="36"/>
        <v>0</v>
      </c>
      <c r="CH116" s="128">
        <f t="shared" si="36"/>
        <v>0</v>
      </c>
      <c r="CI116" s="128">
        <f t="shared" si="36"/>
        <v>0</v>
      </c>
      <c r="CJ116" s="128">
        <f t="shared" si="34"/>
        <v>0</v>
      </c>
      <c r="CK116" s="128">
        <f t="shared" si="34"/>
        <v>0</v>
      </c>
      <c r="CL116" s="128">
        <f t="shared" si="34"/>
        <v>0</v>
      </c>
      <c r="CM116" s="128">
        <f t="shared" si="34"/>
        <v>0</v>
      </c>
      <c r="CN116" s="128">
        <f t="shared" si="34"/>
        <v>0</v>
      </c>
      <c r="CO116" s="128">
        <f t="shared" si="34"/>
        <v>0</v>
      </c>
      <c r="CP116" s="128">
        <f t="shared" si="34"/>
        <v>0</v>
      </c>
      <c r="CQ116" s="128">
        <f t="shared" si="34"/>
        <v>0</v>
      </c>
      <c r="CR116" s="128">
        <f t="shared" si="32"/>
        <v>0</v>
      </c>
      <c r="CS116" s="128">
        <f t="shared" si="32"/>
        <v>0</v>
      </c>
      <c r="CT116" s="128">
        <f t="shared" si="32"/>
        <v>0</v>
      </c>
      <c r="CU116" s="128">
        <f t="shared" si="32"/>
        <v>0</v>
      </c>
      <c r="CV116" s="128">
        <f t="shared" si="32"/>
        <v>0</v>
      </c>
      <c r="CW116" s="128">
        <f t="shared" si="32"/>
        <v>0</v>
      </c>
      <c r="CX116" s="128">
        <f t="shared" si="32"/>
        <v>0</v>
      </c>
      <c r="CY116" s="128">
        <f t="shared" si="32"/>
        <v>0</v>
      </c>
      <c r="CZ116" s="128">
        <f t="shared" si="30"/>
        <v>0</v>
      </c>
      <c r="DA116" s="128">
        <f t="shared" si="30"/>
        <v>0</v>
      </c>
      <c r="DB116" s="128">
        <f t="shared" si="30"/>
        <v>0</v>
      </c>
      <c r="DC116" s="128"/>
    </row>
    <row r="117" spans="2:107">
      <c r="B117" s="143" t="s">
        <v>260</v>
      </c>
      <c r="C117" s="144" t="s">
        <v>261</v>
      </c>
      <c r="D117" s="145" t="s">
        <v>262</v>
      </c>
      <c r="E117" s="123"/>
      <c r="F117" s="123">
        <v>43862</v>
      </c>
      <c r="G117" s="146" t="s">
        <v>263</v>
      </c>
      <c r="H117" s="147" t="s">
        <v>52</v>
      </c>
      <c r="I117" s="77"/>
      <c r="J117" s="96"/>
      <c r="K117" s="97"/>
      <c r="L117" s="97"/>
      <c r="M117" s="97"/>
      <c r="N117" s="97"/>
      <c r="O117" s="97"/>
      <c r="P117" s="97">
        <v>1</v>
      </c>
      <c r="Q117" s="97">
        <v>1</v>
      </c>
      <c r="R117" s="97">
        <v>1</v>
      </c>
      <c r="S117" s="97">
        <v>1</v>
      </c>
      <c r="T117" s="97">
        <v>1</v>
      </c>
      <c r="U117" s="97"/>
      <c r="V117" s="97"/>
      <c r="W117" s="97"/>
      <c r="X117" s="97"/>
      <c r="Y117" s="97"/>
      <c r="Z117" s="97"/>
      <c r="AA117" s="97">
        <v>1</v>
      </c>
      <c r="AB117" s="97">
        <v>1</v>
      </c>
      <c r="AC117" s="97">
        <v>1</v>
      </c>
      <c r="AD117" s="97">
        <v>1</v>
      </c>
      <c r="AE117" s="97">
        <v>1</v>
      </c>
      <c r="AF117" s="97">
        <v>1</v>
      </c>
      <c r="AG117" s="150">
        <v>1</v>
      </c>
      <c r="AH117" s="97">
        <v>1</v>
      </c>
      <c r="AI117" s="97">
        <v>1</v>
      </c>
      <c r="AJ117" s="97">
        <v>1</v>
      </c>
      <c r="AK117" s="97">
        <v>1</v>
      </c>
      <c r="AL117" s="97">
        <v>1</v>
      </c>
      <c r="AM117" s="99">
        <v>1</v>
      </c>
      <c r="AN117" s="97">
        <v>1</v>
      </c>
      <c r="AO117" s="97">
        <v>1</v>
      </c>
      <c r="AP117" s="97">
        <v>1</v>
      </c>
      <c r="AQ117" s="97">
        <v>1</v>
      </c>
      <c r="AR117" s="100">
        <v>1</v>
      </c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101"/>
      <c r="BE117" s="77"/>
      <c r="BF117" s="102">
        <f t="shared" si="27"/>
        <v>12</v>
      </c>
      <c r="BH117" s="104">
        <f t="shared" si="37"/>
        <v>0</v>
      </c>
      <c r="BI117" s="105">
        <f t="shared" ref="BI117:BI190" si="38">SUMIF($K$8:$BD$8,"F",K117:BD117)</f>
        <v>11</v>
      </c>
      <c r="BJ117" s="148"/>
      <c r="BK117" s="107">
        <f t="shared" ref="BK117:BK190" si="39">BI117*BJ117</f>
        <v>0</v>
      </c>
      <c r="BL117" s="104">
        <f t="shared" si="26"/>
        <v>0</v>
      </c>
      <c r="BM117" s="104">
        <v>223851.33333333331</v>
      </c>
      <c r="BN117" s="104">
        <f t="shared" si="29"/>
        <v>-223851.33333333331</v>
      </c>
      <c r="BO117" s="1" t="s">
        <v>264</v>
      </c>
      <c r="BP117" s="1" t="s">
        <v>262</v>
      </c>
      <c r="BQ117" s="1">
        <v>6875</v>
      </c>
      <c r="BR117" s="1">
        <v>28</v>
      </c>
      <c r="BS117" s="7">
        <v>192500</v>
      </c>
      <c r="BT117" s="149"/>
      <c r="BU117" s="128">
        <f t="shared" si="36"/>
        <v>0</v>
      </c>
      <c r="BV117" s="128">
        <f t="shared" si="36"/>
        <v>0</v>
      </c>
      <c r="BW117" s="128">
        <f t="shared" si="36"/>
        <v>0</v>
      </c>
      <c r="BX117" s="128">
        <f t="shared" si="36"/>
        <v>0</v>
      </c>
      <c r="BY117" s="128">
        <f t="shared" si="36"/>
        <v>0</v>
      </c>
      <c r="BZ117" s="128">
        <f t="shared" si="36"/>
        <v>0</v>
      </c>
      <c r="CA117" s="128">
        <f t="shared" si="36"/>
        <v>0</v>
      </c>
      <c r="CB117" s="128">
        <f t="shared" si="36"/>
        <v>0</v>
      </c>
      <c r="CC117" s="128">
        <f t="shared" si="36"/>
        <v>0</v>
      </c>
      <c r="CD117" s="128">
        <f t="shared" si="36"/>
        <v>0</v>
      </c>
      <c r="CE117" s="128">
        <f t="shared" si="36"/>
        <v>0</v>
      </c>
      <c r="CF117" s="128">
        <f t="shared" si="36"/>
        <v>0</v>
      </c>
      <c r="CG117" s="128">
        <f t="shared" si="36"/>
        <v>0</v>
      </c>
      <c r="CH117" s="128">
        <f t="shared" si="36"/>
        <v>0</v>
      </c>
      <c r="CI117" s="128">
        <f t="shared" si="36"/>
        <v>0</v>
      </c>
      <c r="CJ117" s="128">
        <f t="shared" si="34"/>
        <v>0</v>
      </c>
      <c r="CK117" s="128">
        <f t="shared" si="34"/>
        <v>0</v>
      </c>
      <c r="CL117" s="128">
        <f t="shared" si="34"/>
        <v>0</v>
      </c>
      <c r="CM117" s="128">
        <f t="shared" si="34"/>
        <v>0</v>
      </c>
      <c r="CN117" s="128">
        <f t="shared" si="34"/>
        <v>0</v>
      </c>
      <c r="CO117" s="128">
        <f t="shared" si="34"/>
        <v>0</v>
      </c>
      <c r="CP117" s="128">
        <f t="shared" si="34"/>
        <v>0</v>
      </c>
      <c r="CQ117" s="128">
        <f t="shared" si="34"/>
        <v>0</v>
      </c>
      <c r="CR117" s="128">
        <f t="shared" si="32"/>
        <v>0</v>
      </c>
      <c r="CS117" s="128">
        <f t="shared" si="32"/>
        <v>0</v>
      </c>
      <c r="CT117" s="128">
        <f t="shared" si="32"/>
        <v>0</v>
      </c>
      <c r="CU117" s="128">
        <f t="shared" si="32"/>
        <v>0</v>
      </c>
      <c r="CV117" s="128">
        <f t="shared" si="32"/>
        <v>0</v>
      </c>
      <c r="CW117" s="128">
        <f t="shared" si="32"/>
        <v>0</v>
      </c>
      <c r="CX117" s="128">
        <f t="shared" si="32"/>
        <v>0</v>
      </c>
      <c r="CY117" s="128">
        <f t="shared" si="32"/>
        <v>0</v>
      </c>
      <c r="CZ117" s="128">
        <f t="shared" si="30"/>
        <v>0</v>
      </c>
      <c r="DA117" s="128">
        <f t="shared" si="30"/>
        <v>0</v>
      </c>
      <c r="DB117" s="128">
        <f t="shared" si="30"/>
        <v>0</v>
      </c>
      <c r="DC117" s="128"/>
    </row>
    <row r="118" spans="2:107">
      <c r="B118" s="143" t="s">
        <v>260</v>
      </c>
      <c r="C118" s="144" t="s">
        <v>265</v>
      </c>
      <c r="D118" s="145" t="s">
        <v>266</v>
      </c>
      <c r="E118" s="123"/>
      <c r="F118" s="123">
        <v>43831</v>
      </c>
      <c r="G118" s="146" t="s">
        <v>267</v>
      </c>
      <c r="H118" s="147" t="s">
        <v>5</v>
      </c>
      <c r="I118" s="77"/>
      <c r="J118" s="96"/>
      <c r="K118" s="97"/>
      <c r="L118" s="97"/>
      <c r="M118" s="97"/>
      <c r="N118" s="97"/>
      <c r="O118" s="97">
        <v>1</v>
      </c>
      <c r="P118" s="97">
        <v>1</v>
      </c>
      <c r="Q118" s="97">
        <v>1</v>
      </c>
      <c r="R118" s="97">
        <v>1</v>
      </c>
      <c r="S118" s="97">
        <v>1</v>
      </c>
      <c r="T118" s="97">
        <v>1</v>
      </c>
      <c r="U118" s="97"/>
      <c r="V118" s="97"/>
      <c r="W118" s="97"/>
      <c r="X118" s="97"/>
      <c r="Y118" s="97"/>
      <c r="Z118" s="97"/>
      <c r="AA118" s="97">
        <v>1</v>
      </c>
      <c r="AB118" s="97">
        <v>1</v>
      </c>
      <c r="AC118" s="97">
        <v>1</v>
      </c>
      <c r="AD118" s="97">
        <v>1</v>
      </c>
      <c r="AE118" s="97">
        <v>1</v>
      </c>
      <c r="AF118" s="97">
        <v>1</v>
      </c>
      <c r="AG118" s="127">
        <v>1</v>
      </c>
      <c r="AH118" s="97">
        <v>1</v>
      </c>
      <c r="AI118" s="97">
        <v>1</v>
      </c>
      <c r="AJ118" s="97">
        <v>1</v>
      </c>
      <c r="AK118" s="97">
        <v>1</v>
      </c>
      <c r="AL118" s="97">
        <v>1</v>
      </c>
      <c r="AM118" s="99">
        <v>1</v>
      </c>
      <c r="AN118" s="97">
        <v>1</v>
      </c>
      <c r="AO118" s="97">
        <v>1</v>
      </c>
      <c r="AP118" s="97">
        <v>1</v>
      </c>
      <c r="AQ118" s="97">
        <v>1</v>
      </c>
      <c r="AR118" s="100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101"/>
      <c r="BE118" s="77"/>
      <c r="BF118" s="102">
        <f t="shared" si="27"/>
        <v>13</v>
      </c>
      <c r="BH118" s="104">
        <f t="shared" si="37"/>
        <v>0</v>
      </c>
      <c r="BI118" s="105">
        <f t="shared" si="38"/>
        <v>10</v>
      </c>
      <c r="BJ118" s="148"/>
      <c r="BK118" s="107">
        <f t="shared" si="39"/>
        <v>0</v>
      </c>
      <c r="BL118" s="104">
        <f t="shared" si="26"/>
        <v>0</v>
      </c>
      <c r="BM118" s="104">
        <v>167888.5</v>
      </c>
      <c r="BN118" s="104">
        <f t="shared" si="29"/>
        <v>-167888.5</v>
      </c>
      <c r="BO118" s="1" t="s">
        <v>268</v>
      </c>
      <c r="BP118" s="1" t="s">
        <v>266</v>
      </c>
      <c r="BQ118" s="1">
        <v>5438.333333333333</v>
      </c>
      <c r="BR118" s="1">
        <v>24</v>
      </c>
      <c r="BS118" s="7">
        <v>130520</v>
      </c>
      <c r="BT118" s="149"/>
      <c r="BU118" s="128">
        <f t="shared" si="36"/>
        <v>0</v>
      </c>
      <c r="BV118" s="128">
        <f t="shared" si="36"/>
        <v>0</v>
      </c>
      <c r="BW118" s="128">
        <f t="shared" si="36"/>
        <v>0</v>
      </c>
      <c r="BX118" s="128">
        <f t="shared" si="36"/>
        <v>0</v>
      </c>
      <c r="BY118" s="128">
        <f t="shared" si="36"/>
        <v>0</v>
      </c>
      <c r="BZ118" s="128">
        <f t="shared" si="36"/>
        <v>0</v>
      </c>
      <c r="CA118" s="128">
        <f t="shared" si="36"/>
        <v>0</v>
      </c>
      <c r="CB118" s="128">
        <f t="shared" si="36"/>
        <v>0</v>
      </c>
      <c r="CC118" s="128">
        <f t="shared" si="36"/>
        <v>0</v>
      </c>
      <c r="CD118" s="128">
        <f t="shared" si="36"/>
        <v>0</v>
      </c>
      <c r="CE118" s="128">
        <f t="shared" si="36"/>
        <v>0</v>
      </c>
      <c r="CF118" s="128">
        <f t="shared" si="36"/>
        <v>0</v>
      </c>
      <c r="CG118" s="128">
        <f t="shared" si="36"/>
        <v>0</v>
      </c>
      <c r="CH118" s="128">
        <f t="shared" si="36"/>
        <v>0</v>
      </c>
      <c r="CI118" s="128">
        <f t="shared" si="36"/>
        <v>0</v>
      </c>
      <c r="CJ118" s="128">
        <f t="shared" si="34"/>
        <v>0</v>
      </c>
      <c r="CK118" s="128">
        <f t="shared" si="34"/>
        <v>0</v>
      </c>
      <c r="CL118" s="128">
        <f t="shared" si="34"/>
        <v>0</v>
      </c>
      <c r="CM118" s="128">
        <f t="shared" si="34"/>
        <v>0</v>
      </c>
      <c r="CN118" s="128">
        <f t="shared" si="34"/>
        <v>0</v>
      </c>
      <c r="CO118" s="128">
        <f t="shared" si="34"/>
        <v>0</v>
      </c>
      <c r="CP118" s="128">
        <f t="shared" si="34"/>
        <v>0</v>
      </c>
      <c r="CQ118" s="128">
        <f t="shared" si="34"/>
        <v>0</v>
      </c>
      <c r="CR118" s="128">
        <f t="shared" si="32"/>
        <v>0</v>
      </c>
      <c r="CS118" s="128">
        <f t="shared" si="32"/>
        <v>0</v>
      </c>
      <c r="CT118" s="128">
        <f t="shared" si="32"/>
        <v>0</v>
      </c>
      <c r="CU118" s="128">
        <f t="shared" si="32"/>
        <v>0</v>
      </c>
      <c r="CV118" s="128">
        <f t="shared" si="32"/>
        <v>0</v>
      </c>
      <c r="CW118" s="128">
        <f t="shared" si="32"/>
        <v>0</v>
      </c>
      <c r="CX118" s="128">
        <f t="shared" si="32"/>
        <v>0</v>
      </c>
      <c r="CY118" s="128">
        <f t="shared" si="32"/>
        <v>0</v>
      </c>
      <c r="CZ118" s="128">
        <f t="shared" si="30"/>
        <v>0</v>
      </c>
      <c r="DA118" s="128">
        <f t="shared" si="30"/>
        <v>0</v>
      </c>
      <c r="DB118" s="128">
        <f t="shared" si="30"/>
        <v>0</v>
      </c>
      <c r="DC118" s="128"/>
    </row>
    <row r="119" spans="2:107">
      <c r="B119" s="143" t="s">
        <v>260</v>
      </c>
      <c r="C119" s="144"/>
      <c r="D119" s="145" t="s">
        <v>269</v>
      </c>
      <c r="E119" s="123"/>
      <c r="F119" s="123"/>
      <c r="G119" s="146" t="s">
        <v>237</v>
      </c>
      <c r="H119" s="147"/>
      <c r="I119" s="77"/>
      <c r="J119" s="96"/>
      <c r="K119" s="97"/>
      <c r="L119" s="97"/>
      <c r="M119" s="97"/>
      <c r="N119" s="97"/>
      <c r="O119" s="97">
        <v>0</v>
      </c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8"/>
      <c r="AH119" s="97"/>
      <c r="AI119" s="97"/>
      <c r="AJ119" s="97"/>
      <c r="AK119" s="97"/>
      <c r="AL119" s="97"/>
      <c r="AM119" s="99"/>
      <c r="AN119" s="97"/>
      <c r="AO119" s="97"/>
      <c r="AP119" s="97"/>
      <c r="AQ119" s="97"/>
      <c r="AR119" s="100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101">
        <v>1</v>
      </c>
      <c r="BE119" s="77"/>
      <c r="BF119" s="102">
        <f t="shared" si="27"/>
        <v>0</v>
      </c>
      <c r="BG119" s="103"/>
      <c r="BH119" s="104">
        <f t="shared" si="37"/>
        <v>0</v>
      </c>
      <c r="BI119" s="105">
        <f t="shared" si="38"/>
        <v>1</v>
      </c>
      <c r="BJ119" s="106"/>
      <c r="BK119" s="107">
        <f t="shared" si="39"/>
        <v>0</v>
      </c>
      <c r="BL119" s="104">
        <f t="shared" si="26"/>
        <v>0</v>
      </c>
      <c r="BM119" s="104">
        <v>156463.91</v>
      </c>
      <c r="BN119" s="104">
        <f t="shared" si="29"/>
        <v>-156463.91</v>
      </c>
      <c r="BO119" s="1" t="s">
        <v>238</v>
      </c>
      <c r="BP119" s="1" t="s">
        <v>239</v>
      </c>
      <c r="BQ119" s="1">
        <v>4750</v>
      </c>
      <c r="BR119" s="1">
        <v>34.400000000000006</v>
      </c>
      <c r="BS119" s="7">
        <v>163400.00000000003</v>
      </c>
      <c r="BU119" s="128">
        <f t="shared" si="36"/>
        <v>0</v>
      </c>
      <c r="BV119" s="128">
        <f t="shared" si="36"/>
        <v>0</v>
      </c>
      <c r="BW119" s="128">
        <f t="shared" si="36"/>
        <v>0</v>
      </c>
      <c r="BX119" s="128">
        <f t="shared" si="36"/>
        <v>0</v>
      </c>
      <c r="BY119" s="128">
        <f t="shared" si="36"/>
        <v>0</v>
      </c>
      <c r="BZ119" s="128">
        <f t="shared" si="36"/>
        <v>0</v>
      </c>
      <c r="CA119" s="128">
        <f t="shared" si="36"/>
        <v>0</v>
      </c>
      <c r="CB119" s="128">
        <f t="shared" si="36"/>
        <v>0</v>
      </c>
      <c r="CC119" s="128">
        <f t="shared" si="36"/>
        <v>0</v>
      </c>
      <c r="CD119" s="128">
        <f t="shared" si="36"/>
        <v>0</v>
      </c>
      <c r="CE119" s="128">
        <f t="shared" si="36"/>
        <v>0</v>
      </c>
      <c r="CF119" s="128">
        <f t="shared" si="36"/>
        <v>0</v>
      </c>
      <c r="CG119" s="128">
        <f t="shared" si="36"/>
        <v>0</v>
      </c>
      <c r="CH119" s="128">
        <f t="shared" si="36"/>
        <v>0</v>
      </c>
      <c r="CI119" s="128">
        <f t="shared" si="36"/>
        <v>0</v>
      </c>
      <c r="CJ119" s="128">
        <f t="shared" si="34"/>
        <v>0</v>
      </c>
      <c r="CK119" s="128">
        <f t="shared" si="34"/>
        <v>0</v>
      </c>
      <c r="CL119" s="128">
        <f t="shared" si="34"/>
        <v>0</v>
      </c>
      <c r="CM119" s="128">
        <f t="shared" si="34"/>
        <v>0</v>
      </c>
      <c r="CN119" s="128">
        <f t="shared" si="34"/>
        <v>0</v>
      </c>
      <c r="CO119" s="128">
        <f t="shared" si="34"/>
        <v>0</v>
      </c>
      <c r="CP119" s="128">
        <f t="shared" si="34"/>
        <v>0</v>
      </c>
      <c r="CQ119" s="128">
        <f t="shared" si="34"/>
        <v>0</v>
      </c>
      <c r="CR119" s="128">
        <f t="shared" si="32"/>
        <v>0</v>
      </c>
      <c r="CS119" s="128">
        <f t="shared" si="32"/>
        <v>0</v>
      </c>
      <c r="CT119" s="128">
        <f t="shared" si="32"/>
        <v>0</v>
      </c>
      <c r="CU119" s="128">
        <f t="shared" si="32"/>
        <v>0</v>
      </c>
      <c r="CV119" s="128">
        <f t="shared" si="32"/>
        <v>0</v>
      </c>
      <c r="CW119" s="128">
        <f t="shared" si="32"/>
        <v>0</v>
      </c>
      <c r="CX119" s="128">
        <f t="shared" si="32"/>
        <v>0</v>
      </c>
      <c r="CY119" s="128">
        <f t="shared" si="32"/>
        <v>0</v>
      </c>
      <c r="CZ119" s="128">
        <f t="shared" si="30"/>
        <v>0</v>
      </c>
      <c r="DA119" s="128">
        <f t="shared" si="30"/>
        <v>0</v>
      </c>
      <c r="DB119" s="128">
        <f t="shared" si="30"/>
        <v>0</v>
      </c>
      <c r="DC119" s="128"/>
    </row>
    <row r="120" spans="2:107" ht="10.8" thickBot="1">
      <c r="B120" s="198" t="s">
        <v>260</v>
      </c>
      <c r="C120" s="199"/>
      <c r="D120" s="200"/>
      <c r="E120" s="201"/>
      <c r="F120" s="202"/>
      <c r="G120" s="203"/>
      <c r="H120" s="204"/>
      <c r="I120" s="77"/>
      <c r="J120" s="96"/>
      <c r="K120" s="97"/>
      <c r="L120" s="97"/>
      <c r="M120" s="97"/>
      <c r="N120" s="97"/>
      <c r="O120" s="97">
        <v>0</v>
      </c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8"/>
      <c r="AH120" s="97"/>
      <c r="AI120" s="97"/>
      <c r="AJ120" s="97"/>
      <c r="AK120" s="97"/>
      <c r="AL120" s="97"/>
      <c r="AM120" s="99"/>
      <c r="AN120" s="97"/>
      <c r="AO120" s="97"/>
      <c r="AP120" s="97"/>
      <c r="AQ120" s="97"/>
      <c r="AR120" s="100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101"/>
      <c r="BE120" s="77"/>
      <c r="BF120" s="102">
        <f t="shared" si="27"/>
        <v>0</v>
      </c>
      <c r="BG120" s="103"/>
      <c r="BH120" s="104">
        <f t="shared" si="37"/>
        <v>0</v>
      </c>
      <c r="BI120" s="105"/>
      <c r="BJ120" s="106"/>
      <c r="BK120" s="107">
        <f t="shared" si="39"/>
        <v>0</v>
      </c>
      <c r="BL120" s="104">
        <f t="shared" si="26"/>
        <v>0</v>
      </c>
      <c r="BM120" s="104">
        <v>0</v>
      </c>
      <c r="BN120" s="104">
        <f t="shared" si="29"/>
        <v>0</v>
      </c>
      <c r="BO120" s="1" t="s">
        <v>270</v>
      </c>
      <c r="BP120" s="1" t="s">
        <v>271</v>
      </c>
      <c r="BU120" s="128">
        <f t="shared" si="36"/>
        <v>0</v>
      </c>
      <c r="BV120" s="128">
        <f t="shared" si="36"/>
        <v>0</v>
      </c>
      <c r="BW120" s="128">
        <f t="shared" si="36"/>
        <v>0</v>
      </c>
      <c r="BX120" s="128">
        <f t="shared" si="36"/>
        <v>0</v>
      </c>
      <c r="BY120" s="128">
        <f t="shared" si="36"/>
        <v>0</v>
      </c>
      <c r="BZ120" s="128">
        <f t="shared" si="36"/>
        <v>0</v>
      </c>
      <c r="CA120" s="128">
        <f t="shared" si="36"/>
        <v>0</v>
      </c>
      <c r="CB120" s="128">
        <f t="shared" si="36"/>
        <v>0</v>
      </c>
      <c r="CC120" s="128">
        <f t="shared" si="36"/>
        <v>0</v>
      </c>
      <c r="CD120" s="128">
        <f t="shared" si="36"/>
        <v>0</v>
      </c>
      <c r="CE120" s="128">
        <f t="shared" si="36"/>
        <v>0</v>
      </c>
      <c r="CF120" s="128">
        <f t="shared" si="36"/>
        <v>0</v>
      </c>
      <c r="CG120" s="128">
        <f t="shared" si="36"/>
        <v>0</v>
      </c>
      <c r="CH120" s="128">
        <f t="shared" si="36"/>
        <v>0</v>
      </c>
      <c r="CI120" s="128">
        <f t="shared" si="36"/>
        <v>0</v>
      </c>
      <c r="CJ120" s="128">
        <f t="shared" si="34"/>
        <v>0</v>
      </c>
      <c r="CK120" s="128">
        <f t="shared" si="34"/>
        <v>0</v>
      </c>
      <c r="CL120" s="128">
        <f t="shared" si="34"/>
        <v>0</v>
      </c>
      <c r="CM120" s="128">
        <f t="shared" si="34"/>
        <v>0</v>
      </c>
      <c r="CN120" s="128">
        <f t="shared" si="34"/>
        <v>0</v>
      </c>
      <c r="CO120" s="128">
        <f t="shared" si="34"/>
        <v>0</v>
      </c>
      <c r="CP120" s="128">
        <f t="shared" si="34"/>
        <v>0</v>
      </c>
      <c r="CQ120" s="128">
        <f t="shared" si="34"/>
        <v>0</v>
      </c>
      <c r="CR120" s="128">
        <f t="shared" si="32"/>
        <v>0</v>
      </c>
      <c r="CS120" s="128">
        <f t="shared" si="32"/>
        <v>0</v>
      </c>
      <c r="CT120" s="128">
        <f t="shared" si="32"/>
        <v>0</v>
      </c>
      <c r="CU120" s="128">
        <f t="shared" si="32"/>
        <v>0</v>
      </c>
      <c r="CV120" s="128">
        <f t="shared" si="32"/>
        <v>0</v>
      </c>
      <c r="CW120" s="128">
        <f t="shared" si="32"/>
        <v>0</v>
      </c>
      <c r="CX120" s="128">
        <f t="shared" si="32"/>
        <v>0</v>
      </c>
      <c r="CY120" s="128">
        <f t="shared" si="32"/>
        <v>0</v>
      </c>
      <c r="CZ120" s="128">
        <f t="shared" si="30"/>
        <v>0</v>
      </c>
      <c r="DA120" s="128">
        <f t="shared" si="30"/>
        <v>0</v>
      </c>
      <c r="DB120" s="128">
        <f t="shared" si="30"/>
        <v>0</v>
      </c>
      <c r="DC120" s="128"/>
    </row>
    <row r="121" spans="2:107" ht="10.8" thickBot="1">
      <c r="B121" s="108"/>
      <c r="C121" s="163" t="s">
        <v>272</v>
      </c>
      <c r="D121" s="174"/>
      <c r="E121" s="205"/>
      <c r="F121" s="206"/>
      <c r="G121" s="112"/>
      <c r="H121" s="136"/>
      <c r="I121" s="77"/>
      <c r="J121" s="96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8"/>
      <c r="AH121" s="97"/>
      <c r="AI121" s="97"/>
      <c r="AJ121" s="97"/>
      <c r="AK121" s="97"/>
      <c r="AL121" s="97"/>
      <c r="AM121" s="99"/>
      <c r="AN121" s="97"/>
      <c r="AO121" s="97"/>
      <c r="AP121" s="97"/>
      <c r="AQ121" s="97"/>
      <c r="AR121" s="100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101"/>
      <c r="BE121" s="77"/>
      <c r="BF121" s="102">
        <f t="shared" si="27"/>
        <v>0</v>
      </c>
      <c r="BG121" s="103"/>
      <c r="BH121" s="104">
        <f t="shared" si="37"/>
        <v>0</v>
      </c>
      <c r="BI121" s="105"/>
      <c r="BJ121" s="106"/>
      <c r="BK121" s="107"/>
      <c r="BL121" s="104">
        <f t="shared" si="26"/>
        <v>0</v>
      </c>
      <c r="BM121" s="104">
        <v>0</v>
      </c>
      <c r="BN121" s="104">
        <f t="shared" si="29"/>
        <v>0</v>
      </c>
      <c r="BU121" s="128">
        <f t="shared" si="36"/>
        <v>0</v>
      </c>
      <c r="BV121" s="128">
        <f t="shared" si="36"/>
        <v>0</v>
      </c>
      <c r="BW121" s="128">
        <f t="shared" si="36"/>
        <v>0</v>
      </c>
      <c r="BX121" s="128">
        <f t="shared" si="36"/>
        <v>0</v>
      </c>
      <c r="BY121" s="128">
        <f t="shared" si="36"/>
        <v>0</v>
      </c>
      <c r="BZ121" s="128">
        <f t="shared" si="36"/>
        <v>0</v>
      </c>
      <c r="CA121" s="128">
        <f t="shared" si="36"/>
        <v>0</v>
      </c>
      <c r="CB121" s="128">
        <f t="shared" si="36"/>
        <v>0</v>
      </c>
      <c r="CC121" s="128">
        <f t="shared" si="36"/>
        <v>0</v>
      </c>
      <c r="CD121" s="128">
        <f t="shared" si="36"/>
        <v>0</v>
      </c>
      <c r="CE121" s="128">
        <f t="shared" si="36"/>
        <v>0</v>
      </c>
      <c r="CF121" s="128">
        <f t="shared" si="36"/>
        <v>0</v>
      </c>
      <c r="CG121" s="128">
        <f t="shared" si="36"/>
        <v>0</v>
      </c>
      <c r="CH121" s="128">
        <f t="shared" si="36"/>
        <v>0</v>
      </c>
      <c r="CI121" s="128">
        <f t="shared" si="36"/>
        <v>0</v>
      </c>
      <c r="CJ121" s="128">
        <f t="shared" si="34"/>
        <v>0</v>
      </c>
      <c r="CK121" s="128">
        <f t="shared" si="34"/>
        <v>0</v>
      </c>
      <c r="CL121" s="128">
        <f t="shared" si="34"/>
        <v>0</v>
      </c>
      <c r="CM121" s="128">
        <f t="shared" si="34"/>
        <v>0</v>
      </c>
      <c r="CN121" s="128">
        <f t="shared" si="34"/>
        <v>0</v>
      </c>
      <c r="CO121" s="128">
        <f t="shared" si="34"/>
        <v>0</v>
      </c>
      <c r="CP121" s="128">
        <f t="shared" si="34"/>
        <v>0</v>
      </c>
      <c r="CQ121" s="128">
        <f t="shared" si="34"/>
        <v>0</v>
      </c>
      <c r="CR121" s="128">
        <f t="shared" si="32"/>
        <v>0</v>
      </c>
      <c r="CS121" s="128">
        <f t="shared" si="32"/>
        <v>0</v>
      </c>
      <c r="CT121" s="128">
        <f t="shared" si="32"/>
        <v>0</v>
      </c>
      <c r="CU121" s="128">
        <f t="shared" si="32"/>
        <v>0</v>
      </c>
      <c r="CV121" s="128">
        <f t="shared" si="32"/>
        <v>0</v>
      </c>
      <c r="CW121" s="128">
        <f t="shared" si="32"/>
        <v>0</v>
      </c>
      <c r="CX121" s="128">
        <f t="shared" si="32"/>
        <v>0</v>
      </c>
      <c r="CY121" s="128">
        <f t="shared" si="32"/>
        <v>0</v>
      </c>
      <c r="CZ121" s="128">
        <f t="shared" si="30"/>
        <v>0</v>
      </c>
      <c r="DA121" s="128">
        <f t="shared" si="30"/>
        <v>0</v>
      </c>
      <c r="DB121" s="128">
        <f t="shared" si="30"/>
        <v>0</v>
      </c>
      <c r="DC121" s="128"/>
    </row>
    <row r="122" spans="2:107">
      <c r="B122" s="207"/>
      <c r="C122" s="208" t="s">
        <v>273</v>
      </c>
      <c r="D122" s="209"/>
      <c r="E122" s="209"/>
      <c r="F122" s="210"/>
      <c r="G122" s="211"/>
      <c r="H122" s="212"/>
      <c r="I122" s="77"/>
      <c r="J122" s="96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8"/>
      <c r="AH122" s="97"/>
      <c r="AI122" s="97"/>
      <c r="AJ122" s="97"/>
      <c r="AK122" s="97"/>
      <c r="AL122" s="97"/>
      <c r="AM122" s="99"/>
      <c r="AN122" s="97"/>
      <c r="AO122" s="97"/>
      <c r="AP122" s="97"/>
      <c r="AQ122" s="97"/>
      <c r="AR122" s="100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101">
        <v>1</v>
      </c>
      <c r="BE122" s="77"/>
      <c r="BF122" s="102">
        <f t="shared" si="27"/>
        <v>0</v>
      </c>
      <c r="BG122" s="103"/>
      <c r="BH122" s="104">
        <f t="shared" si="37"/>
        <v>0</v>
      </c>
      <c r="BI122" s="105">
        <f t="shared" ref="BI122:BI126" si="40">SUMIF($K$8:$BD$8,"F",K122:BD122)</f>
        <v>1</v>
      </c>
      <c r="BJ122" s="106"/>
      <c r="BK122" s="107">
        <f t="shared" ref="BK122:BK126" si="41">BI122*BJ122</f>
        <v>0</v>
      </c>
      <c r="BL122" s="104">
        <f t="shared" si="26"/>
        <v>0</v>
      </c>
      <c r="BM122" s="104">
        <v>124086.63595316187</v>
      </c>
      <c r="BN122" s="104">
        <f t="shared" si="29"/>
        <v>-124086.63595316187</v>
      </c>
      <c r="BU122" s="128">
        <f t="shared" si="36"/>
        <v>0</v>
      </c>
      <c r="BV122" s="128">
        <f t="shared" si="36"/>
        <v>0</v>
      </c>
      <c r="BW122" s="128">
        <f t="shared" si="36"/>
        <v>0</v>
      </c>
      <c r="BX122" s="128">
        <f t="shared" si="36"/>
        <v>0</v>
      </c>
      <c r="BY122" s="128">
        <f t="shared" si="36"/>
        <v>0</v>
      </c>
      <c r="BZ122" s="128">
        <f t="shared" si="36"/>
        <v>0</v>
      </c>
      <c r="CA122" s="128">
        <f t="shared" si="36"/>
        <v>0</v>
      </c>
      <c r="CB122" s="128">
        <f t="shared" si="36"/>
        <v>0</v>
      </c>
      <c r="CC122" s="128">
        <f t="shared" si="36"/>
        <v>0</v>
      </c>
      <c r="CD122" s="128">
        <f t="shared" si="36"/>
        <v>0</v>
      </c>
      <c r="CE122" s="128">
        <f t="shared" si="36"/>
        <v>0</v>
      </c>
      <c r="CF122" s="128">
        <f t="shared" si="36"/>
        <v>0</v>
      </c>
      <c r="CG122" s="128">
        <f t="shared" si="36"/>
        <v>0</v>
      </c>
      <c r="CH122" s="128">
        <f t="shared" si="36"/>
        <v>0</v>
      </c>
      <c r="CI122" s="128">
        <f t="shared" si="36"/>
        <v>0</v>
      </c>
      <c r="CJ122" s="128">
        <f t="shared" si="34"/>
        <v>0</v>
      </c>
      <c r="CK122" s="128">
        <f t="shared" si="34"/>
        <v>0</v>
      </c>
      <c r="CL122" s="128">
        <f t="shared" si="34"/>
        <v>0</v>
      </c>
      <c r="CM122" s="128">
        <f t="shared" si="34"/>
        <v>0</v>
      </c>
      <c r="CN122" s="128">
        <f t="shared" si="34"/>
        <v>0</v>
      </c>
      <c r="CO122" s="128">
        <f t="shared" si="34"/>
        <v>0</v>
      </c>
      <c r="CP122" s="128">
        <f t="shared" si="34"/>
        <v>0</v>
      </c>
      <c r="CQ122" s="128">
        <f t="shared" si="34"/>
        <v>0</v>
      </c>
      <c r="CR122" s="128">
        <f t="shared" si="34"/>
        <v>0</v>
      </c>
      <c r="CS122" s="128">
        <f t="shared" si="34"/>
        <v>0</v>
      </c>
      <c r="CT122" s="128">
        <f t="shared" si="34"/>
        <v>0</v>
      </c>
      <c r="CU122" s="128">
        <f t="shared" si="34"/>
        <v>0</v>
      </c>
      <c r="CV122" s="128">
        <f t="shared" si="34"/>
        <v>0</v>
      </c>
      <c r="CW122" s="128">
        <f t="shared" si="34"/>
        <v>0</v>
      </c>
      <c r="CX122" s="128">
        <f t="shared" si="34"/>
        <v>0</v>
      </c>
      <c r="CY122" s="128">
        <f t="shared" si="34"/>
        <v>0</v>
      </c>
      <c r="CZ122" s="128">
        <f t="shared" si="30"/>
        <v>0</v>
      </c>
      <c r="DA122" s="128">
        <f t="shared" si="30"/>
        <v>0</v>
      </c>
      <c r="DB122" s="128">
        <f t="shared" si="30"/>
        <v>0</v>
      </c>
      <c r="DC122" s="128"/>
    </row>
    <row r="123" spans="2:107">
      <c r="B123" s="143" t="s">
        <v>231</v>
      </c>
      <c r="C123" s="213" t="s">
        <v>274</v>
      </c>
      <c r="D123" s="214"/>
      <c r="E123" s="214"/>
      <c r="F123" s="215"/>
      <c r="G123" s="146"/>
      <c r="H123" s="147" t="s">
        <v>5</v>
      </c>
      <c r="I123" s="77"/>
      <c r="J123" s="96"/>
      <c r="K123" s="97">
        <v>0.9</v>
      </c>
      <c r="L123" s="97">
        <v>0.79</v>
      </c>
      <c r="M123" s="97">
        <v>0.81</v>
      </c>
      <c r="N123" s="97">
        <v>1.85</v>
      </c>
      <c r="O123" s="97">
        <v>4.1900000000000004</v>
      </c>
      <c r="P123" s="97">
        <v>3</v>
      </c>
      <c r="Q123" s="97">
        <v>1.1000000000000001</v>
      </c>
      <c r="R123" s="97">
        <v>1.22</v>
      </c>
      <c r="S123" s="97">
        <v>0.6</v>
      </c>
      <c r="T123" s="97">
        <v>0.42</v>
      </c>
      <c r="U123" s="97">
        <v>0.78</v>
      </c>
      <c r="V123" s="97">
        <v>1.1100000000000001</v>
      </c>
      <c r="W123" s="97">
        <v>1.8212500000000003</v>
      </c>
      <c r="X123" s="97">
        <v>1.36</v>
      </c>
      <c r="Y123" s="97">
        <v>1.3</v>
      </c>
      <c r="Z123" s="97">
        <f>0.18+1.94</f>
        <v>2.12</v>
      </c>
      <c r="AA123" s="97">
        <v>1.1000000000000001</v>
      </c>
      <c r="AB123" s="126">
        <v>0.17</v>
      </c>
      <c r="AC123" s="97">
        <v>0.12</v>
      </c>
      <c r="AD123" s="97">
        <v>0.28478100000000001</v>
      </c>
      <c r="AE123" s="97">
        <v>0.17</v>
      </c>
      <c r="AF123" s="97">
        <v>2.15</v>
      </c>
      <c r="AG123" s="150">
        <f>0.07+0.28+0.4+0.75</f>
        <v>1.5</v>
      </c>
      <c r="AH123" s="97">
        <v>1.8532500000000003</v>
      </c>
      <c r="AI123" s="97">
        <v>1.8062500000000004</v>
      </c>
      <c r="AJ123" s="97">
        <v>1.7562500000000005</v>
      </c>
      <c r="AK123" s="97">
        <v>1.6437500000000005</v>
      </c>
      <c r="AL123" s="97">
        <v>1.5062500000000003</v>
      </c>
      <c r="AM123" s="99">
        <v>1.4412500000000001</v>
      </c>
      <c r="AN123" s="97">
        <v>1.3662500000000002</v>
      </c>
      <c r="AO123" s="97">
        <v>1.3037500000000002</v>
      </c>
      <c r="AP123" s="97">
        <v>1.2637500000000002</v>
      </c>
      <c r="AQ123" s="97">
        <v>1.1887500000000002</v>
      </c>
      <c r="AR123" s="100">
        <v>0.90950000000000009</v>
      </c>
      <c r="AS123" s="97">
        <v>0.72700000000000009</v>
      </c>
      <c r="AT123" s="97">
        <v>0.59950000000000003</v>
      </c>
      <c r="AU123" s="97">
        <v>0.39250000000000002</v>
      </c>
      <c r="AV123" s="97">
        <v>0.32750000000000001</v>
      </c>
      <c r="AW123" s="97"/>
      <c r="AX123" s="97"/>
      <c r="AY123" s="97"/>
      <c r="AZ123" s="97"/>
      <c r="BA123" s="97"/>
      <c r="BB123" s="97"/>
      <c r="BC123" s="97"/>
      <c r="BD123" s="101"/>
      <c r="BE123" s="77"/>
      <c r="BF123" s="102">
        <f t="shared" si="27"/>
        <v>28.866031000000003</v>
      </c>
      <c r="BG123" s="103"/>
      <c r="BH123" s="104">
        <f t="shared" si="37"/>
        <v>0</v>
      </c>
      <c r="BI123" s="105">
        <f t="shared" si="40"/>
        <v>18.085500000000003</v>
      </c>
      <c r="BJ123" s="106"/>
      <c r="BK123" s="107">
        <f t="shared" si="41"/>
        <v>0</v>
      </c>
      <c r="BL123" s="104">
        <f t="shared" si="26"/>
        <v>0</v>
      </c>
      <c r="BM123" s="104">
        <v>328676.52974209818</v>
      </c>
      <c r="BN123" s="104">
        <f t="shared" si="29"/>
        <v>-328676.52974209818</v>
      </c>
      <c r="BU123" s="128">
        <f t="shared" si="36"/>
        <v>0</v>
      </c>
      <c r="BV123" s="128">
        <f t="shared" si="36"/>
        <v>0</v>
      </c>
      <c r="BW123" s="128">
        <f t="shared" si="36"/>
        <v>0</v>
      </c>
      <c r="BX123" s="128">
        <f t="shared" si="36"/>
        <v>0</v>
      </c>
      <c r="BY123" s="128">
        <f t="shared" si="36"/>
        <v>0</v>
      </c>
      <c r="BZ123" s="128">
        <f t="shared" si="36"/>
        <v>0</v>
      </c>
      <c r="CA123" s="128">
        <f t="shared" si="36"/>
        <v>0</v>
      </c>
      <c r="CB123" s="128">
        <f t="shared" si="36"/>
        <v>0</v>
      </c>
      <c r="CC123" s="128">
        <f t="shared" si="36"/>
        <v>0</v>
      </c>
      <c r="CD123" s="128">
        <f t="shared" si="36"/>
        <v>0</v>
      </c>
      <c r="CE123" s="128">
        <f t="shared" si="36"/>
        <v>0</v>
      </c>
      <c r="CF123" s="128">
        <f t="shared" si="36"/>
        <v>0</v>
      </c>
      <c r="CG123" s="128">
        <f t="shared" si="36"/>
        <v>0</v>
      </c>
      <c r="CH123" s="128">
        <f t="shared" si="36"/>
        <v>0</v>
      </c>
      <c r="CI123" s="128">
        <f t="shared" si="36"/>
        <v>0</v>
      </c>
      <c r="CJ123" s="128">
        <f t="shared" si="34"/>
        <v>0</v>
      </c>
      <c r="CK123" s="128">
        <f t="shared" si="34"/>
        <v>0</v>
      </c>
      <c r="CL123" s="128">
        <f t="shared" si="34"/>
        <v>0</v>
      </c>
      <c r="CM123" s="128">
        <f t="shared" si="34"/>
        <v>0</v>
      </c>
      <c r="CN123" s="128">
        <f t="shared" si="34"/>
        <v>0</v>
      </c>
      <c r="CO123" s="128">
        <f t="shared" si="34"/>
        <v>0</v>
      </c>
      <c r="CP123" s="128">
        <f t="shared" si="34"/>
        <v>0</v>
      </c>
      <c r="CQ123" s="128">
        <f t="shared" si="34"/>
        <v>0</v>
      </c>
      <c r="CR123" s="128">
        <f t="shared" si="34"/>
        <v>0</v>
      </c>
      <c r="CS123" s="128">
        <f t="shared" si="34"/>
        <v>0</v>
      </c>
      <c r="CT123" s="128">
        <f t="shared" si="34"/>
        <v>0</v>
      </c>
      <c r="CU123" s="128">
        <f t="shared" si="34"/>
        <v>0</v>
      </c>
      <c r="CV123" s="128">
        <f t="shared" si="34"/>
        <v>0</v>
      </c>
      <c r="CW123" s="128">
        <f t="shared" si="34"/>
        <v>0</v>
      </c>
      <c r="CX123" s="128">
        <f t="shared" si="34"/>
        <v>0</v>
      </c>
      <c r="CY123" s="128">
        <f t="shared" si="34"/>
        <v>0</v>
      </c>
      <c r="CZ123" s="128">
        <f t="shared" si="30"/>
        <v>0</v>
      </c>
      <c r="DA123" s="128">
        <f t="shared" si="30"/>
        <v>0</v>
      </c>
      <c r="DB123" s="128">
        <f t="shared" si="30"/>
        <v>0</v>
      </c>
      <c r="DC123" s="128"/>
    </row>
    <row r="124" spans="2:107" s="216" customFormat="1">
      <c r="B124" s="217"/>
      <c r="C124" s="218" t="s">
        <v>275</v>
      </c>
      <c r="D124" s="219"/>
      <c r="E124" s="219"/>
      <c r="F124" s="220"/>
      <c r="G124" s="221"/>
      <c r="H124" s="222"/>
      <c r="I124" s="223"/>
      <c r="J124" s="224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97"/>
      <c r="AA124" s="97"/>
      <c r="AB124" s="97"/>
      <c r="AC124" s="225"/>
      <c r="AD124" s="97"/>
      <c r="AE124" s="97"/>
      <c r="AF124" s="97"/>
      <c r="AG124" s="226"/>
      <c r="AH124" s="225"/>
      <c r="AI124" s="225"/>
      <c r="AJ124" s="225"/>
      <c r="AK124" s="225"/>
      <c r="AL124" s="225"/>
      <c r="AM124" s="227"/>
      <c r="AN124" s="225"/>
      <c r="AO124" s="225"/>
      <c r="AP124" s="225"/>
      <c r="AQ124" s="225"/>
      <c r="AR124" s="228"/>
      <c r="AS124" s="225"/>
      <c r="AT124" s="225"/>
      <c r="AU124" s="225"/>
      <c r="AV124" s="225"/>
      <c r="AW124" s="225"/>
      <c r="AX124" s="225"/>
      <c r="AY124" s="225"/>
      <c r="AZ124" s="225"/>
      <c r="BA124" s="225"/>
      <c r="BB124" s="225"/>
      <c r="BC124" s="225"/>
      <c r="BD124" s="229">
        <v>1</v>
      </c>
      <c r="BE124" s="223"/>
      <c r="BF124" s="102">
        <f t="shared" si="27"/>
        <v>0</v>
      </c>
      <c r="BG124" s="103"/>
      <c r="BH124" s="104">
        <f t="shared" si="37"/>
        <v>0</v>
      </c>
      <c r="BI124" s="105">
        <f t="shared" si="40"/>
        <v>1</v>
      </c>
      <c r="BJ124" s="106"/>
      <c r="BK124" s="107">
        <f t="shared" si="41"/>
        <v>0</v>
      </c>
      <c r="BL124" s="104">
        <f t="shared" si="26"/>
        <v>0</v>
      </c>
      <c r="BM124" s="104">
        <v>890000</v>
      </c>
      <c r="BN124" s="230">
        <f t="shared" si="29"/>
        <v>-890000</v>
      </c>
      <c r="BS124" s="231"/>
      <c r="BU124" s="232">
        <f t="shared" si="36"/>
        <v>0</v>
      </c>
      <c r="BV124" s="232">
        <f t="shared" ref="BU124:CJ194" si="42">W124*$BJ124</f>
        <v>0</v>
      </c>
      <c r="BW124" s="232">
        <f t="shared" si="42"/>
        <v>0</v>
      </c>
      <c r="BX124" s="232">
        <f t="shared" si="42"/>
        <v>0</v>
      </c>
      <c r="BY124" s="232">
        <f t="shared" si="42"/>
        <v>0</v>
      </c>
      <c r="BZ124" s="232">
        <f t="shared" si="42"/>
        <v>0</v>
      </c>
      <c r="CA124" s="232">
        <f t="shared" si="42"/>
        <v>0</v>
      </c>
      <c r="CB124" s="232">
        <f t="shared" si="42"/>
        <v>0</v>
      </c>
      <c r="CC124" s="232">
        <f t="shared" si="42"/>
        <v>0</v>
      </c>
      <c r="CD124" s="232">
        <f t="shared" si="42"/>
        <v>0</v>
      </c>
      <c r="CE124" s="232">
        <f t="shared" si="42"/>
        <v>0</v>
      </c>
      <c r="CF124" s="232">
        <f t="shared" si="42"/>
        <v>0</v>
      </c>
      <c r="CG124" s="232">
        <f t="shared" si="42"/>
        <v>0</v>
      </c>
      <c r="CH124" s="232">
        <f t="shared" si="42"/>
        <v>0</v>
      </c>
      <c r="CI124" s="232">
        <f t="shared" si="42"/>
        <v>0</v>
      </c>
      <c r="CJ124" s="232">
        <f t="shared" si="34"/>
        <v>0</v>
      </c>
      <c r="CK124" s="232">
        <f t="shared" si="34"/>
        <v>0</v>
      </c>
      <c r="CL124" s="232">
        <f t="shared" si="34"/>
        <v>0</v>
      </c>
      <c r="CM124" s="232">
        <f t="shared" si="34"/>
        <v>0</v>
      </c>
      <c r="CN124" s="232">
        <f t="shared" si="34"/>
        <v>0</v>
      </c>
      <c r="CO124" s="232">
        <f t="shared" si="34"/>
        <v>0</v>
      </c>
      <c r="CP124" s="232">
        <f t="shared" si="34"/>
        <v>0</v>
      </c>
      <c r="CQ124" s="232">
        <f t="shared" si="34"/>
        <v>0</v>
      </c>
      <c r="CR124" s="232">
        <f t="shared" si="34"/>
        <v>0</v>
      </c>
      <c r="CS124" s="232">
        <f t="shared" si="34"/>
        <v>0</v>
      </c>
      <c r="CT124" s="232">
        <f t="shared" si="34"/>
        <v>0</v>
      </c>
      <c r="CU124" s="232">
        <f t="shared" si="34"/>
        <v>0</v>
      </c>
      <c r="CV124" s="232">
        <f t="shared" si="34"/>
        <v>0</v>
      </c>
      <c r="CW124" s="232">
        <f t="shared" si="34"/>
        <v>0</v>
      </c>
      <c r="CX124" s="232">
        <f t="shared" si="34"/>
        <v>0</v>
      </c>
      <c r="CY124" s="232">
        <f t="shared" si="34"/>
        <v>0</v>
      </c>
      <c r="CZ124" s="232">
        <f t="shared" si="30"/>
        <v>0</v>
      </c>
      <c r="DA124" s="232">
        <f t="shared" si="30"/>
        <v>0</v>
      </c>
      <c r="DB124" s="232">
        <f t="shared" si="30"/>
        <v>0</v>
      </c>
      <c r="DC124" s="232"/>
    </row>
    <row r="125" spans="2:107" ht="10.8" thickBot="1">
      <c r="B125" s="233"/>
      <c r="C125" s="234"/>
      <c r="D125" s="235"/>
      <c r="E125" s="235"/>
      <c r="F125" s="236"/>
      <c r="G125" s="203"/>
      <c r="H125" s="204"/>
      <c r="I125" s="77"/>
      <c r="J125" s="96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8"/>
      <c r="AH125" s="97"/>
      <c r="AI125" s="97"/>
      <c r="AJ125" s="97"/>
      <c r="AK125" s="97"/>
      <c r="AL125" s="97"/>
      <c r="AM125" s="99"/>
      <c r="AN125" s="97"/>
      <c r="AO125" s="97"/>
      <c r="AP125" s="97"/>
      <c r="AQ125" s="97"/>
      <c r="AR125" s="100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101"/>
      <c r="BE125" s="77"/>
      <c r="BF125" s="102">
        <f t="shared" si="27"/>
        <v>0</v>
      </c>
      <c r="BG125" s="103"/>
      <c r="BH125" s="104">
        <f t="shared" si="37"/>
        <v>0</v>
      </c>
      <c r="BI125" s="105">
        <f t="shared" si="40"/>
        <v>0</v>
      </c>
      <c r="BJ125" s="106"/>
      <c r="BK125" s="107">
        <f t="shared" si="41"/>
        <v>0</v>
      </c>
      <c r="BL125" s="104">
        <f t="shared" si="26"/>
        <v>0</v>
      </c>
      <c r="BM125" s="104">
        <v>0</v>
      </c>
      <c r="BN125" s="104">
        <f t="shared" si="29"/>
        <v>0</v>
      </c>
      <c r="BU125" s="128">
        <f t="shared" si="42"/>
        <v>0</v>
      </c>
      <c r="BV125" s="128">
        <f t="shared" si="42"/>
        <v>0</v>
      </c>
      <c r="BW125" s="128">
        <f t="shared" si="42"/>
        <v>0</v>
      </c>
      <c r="BX125" s="128">
        <f t="shared" si="42"/>
        <v>0</v>
      </c>
      <c r="BY125" s="128">
        <f t="shared" si="42"/>
        <v>0</v>
      </c>
      <c r="BZ125" s="128">
        <f t="shared" si="42"/>
        <v>0</v>
      </c>
      <c r="CA125" s="128">
        <f t="shared" si="42"/>
        <v>0</v>
      </c>
      <c r="CB125" s="128">
        <f t="shared" si="42"/>
        <v>0</v>
      </c>
      <c r="CC125" s="128">
        <f t="shared" si="42"/>
        <v>0</v>
      </c>
      <c r="CD125" s="128">
        <f t="shared" si="42"/>
        <v>0</v>
      </c>
      <c r="CE125" s="128">
        <f t="shared" si="42"/>
        <v>0</v>
      </c>
      <c r="CF125" s="128">
        <f t="shared" si="42"/>
        <v>0</v>
      </c>
      <c r="CG125" s="128">
        <f t="shared" si="42"/>
        <v>0</v>
      </c>
      <c r="CH125" s="128">
        <f t="shared" si="42"/>
        <v>0</v>
      </c>
      <c r="CI125" s="128">
        <f t="shared" si="42"/>
        <v>0</v>
      </c>
      <c r="CJ125" s="128">
        <f t="shared" si="34"/>
        <v>0</v>
      </c>
      <c r="CK125" s="128">
        <f t="shared" si="34"/>
        <v>0</v>
      </c>
      <c r="CL125" s="128">
        <f t="shared" si="34"/>
        <v>0</v>
      </c>
      <c r="CM125" s="128">
        <f t="shared" si="34"/>
        <v>0</v>
      </c>
      <c r="CN125" s="128">
        <f t="shared" si="34"/>
        <v>0</v>
      </c>
      <c r="CO125" s="128">
        <f t="shared" si="34"/>
        <v>0</v>
      </c>
      <c r="CP125" s="128">
        <f t="shared" si="34"/>
        <v>0</v>
      </c>
      <c r="CQ125" s="128">
        <f t="shared" si="34"/>
        <v>0</v>
      </c>
      <c r="CR125" s="128">
        <f t="shared" si="34"/>
        <v>0</v>
      </c>
      <c r="CS125" s="128">
        <f t="shared" si="34"/>
        <v>0</v>
      </c>
      <c r="CT125" s="128">
        <f t="shared" si="34"/>
        <v>0</v>
      </c>
      <c r="CU125" s="128">
        <f t="shared" si="34"/>
        <v>0</v>
      </c>
      <c r="CV125" s="128">
        <f t="shared" si="34"/>
        <v>0</v>
      </c>
      <c r="CW125" s="128">
        <f t="shared" si="34"/>
        <v>0</v>
      </c>
      <c r="CX125" s="128">
        <f t="shared" si="34"/>
        <v>0</v>
      </c>
      <c r="CY125" s="128">
        <f t="shared" si="34"/>
        <v>0</v>
      </c>
      <c r="CZ125" s="128">
        <f t="shared" si="30"/>
        <v>0</v>
      </c>
      <c r="DA125" s="128">
        <f t="shared" si="30"/>
        <v>0</v>
      </c>
      <c r="DB125" s="128">
        <f t="shared" si="30"/>
        <v>0</v>
      </c>
      <c r="DC125" s="128"/>
    </row>
    <row r="126" spans="2:107" hidden="1" outlineLevel="1">
      <c r="B126" s="90"/>
      <c r="C126" s="237"/>
      <c r="D126" s="238"/>
      <c r="E126" s="239"/>
      <c r="F126" s="240"/>
      <c r="G126" s="117"/>
      <c r="H126" s="132"/>
      <c r="I126" s="77"/>
      <c r="J126" s="96"/>
      <c r="K126" s="97"/>
      <c r="L126" s="97"/>
      <c r="M126" s="97"/>
      <c r="N126" s="97"/>
      <c r="O126" s="97">
        <v>0</v>
      </c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8"/>
      <c r="AC126" s="97"/>
      <c r="AD126" s="97"/>
      <c r="AE126" s="97"/>
      <c r="AF126" s="97"/>
      <c r="AG126" s="98"/>
      <c r="AH126" s="97"/>
      <c r="AI126" s="97"/>
      <c r="AJ126" s="97"/>
      <c r="AK126" s="97"/>
      <c r="AL126" s="97"/>
      <c r="AM126" s="99"/>
      <c r="AN126" s="97"/>
      <c r="AO126" s="97"/>
      <c r="AP126" s="97"/>
      <c r="AQ126" s="97"/>
      <c r="AR126" s="100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101"/>
      <c r="BE126" s="77"/>
      <c r="BF126" s="102">
        <f t="shared" si="27"/>
        <v>0</v>
      </c>
      <c r="BG126" s="103"/>
      <c r="BH126" s="104">
        <f t="shared" si="37"/>
        <v>0</v>
      </c>
      <c r="BI126" s="105">
        <f t="shared" si="40"/>
        <v>0</v>
      </c>
      <c r="BJ126" s="106"/>
      <c r="BK126" s="107">
        <f t="shared" si="41"/>
        <v>0</v>
      </c>
      <c r="BL126" s="104">
        <f t="shared" si="26"/>
        <v>0</v>
      </c>
      <c r="BM126" s="104">
        <v>0</v>
      </c>
      <c r="BN126" s="104">
        <f t="shared" si="29"/>
        <v>0</v>
      </c>
      <c r="BU126" s="128">
        <f t="shared" si="42"/>
        <v>0</v>
      </c>
      <c r="BV126" s="128">
        <f t="shared" si="42"/>
        <v>0</v>
      </c>
      <c r="BW126" s="128">
        <f t="shared" si="42"/>
        <v>0</v>
      </c>
      <c r="BX126" s="128">
        <f t="shared" si="42"/>
        <v>0</v>
      </c>
      <c r="BY126" s="128">
        <f t="shared" si="42"/>
        <v>0</v>
      </c>
      <c r="BZ126" s="128">
        <f t="shared" si="42"/>
        <v>0</v>
      </c>
      <c r="CA126" s="128">
        <f t="shared" si="42"/>
        <v>0</v>
      </c>
      <c r="CB126" s="128">
        <f t="shared" si="42"/>
        <v>0</v>
      </c>
      <c r="CC126" s="128">
        <f t="shared" si="42"/>
        <v>0</v>
      </c>
      <c r="CD126" s="128">
        <f t="shared" si="42"/>
        <v>0</v>
      </c>
      <c r="CE126" s="128">
        <f t="shared" si="42"/>
        <v>0</v>
      </c>
      <c r="CF126" s="128">
        <f t="shared" si="42"/>
        <v>0</v>
      </c>
      <c r="CG126" s="128">
        <f t="shared" si="42"/>
        <v>0</v>
      </c>
      <c r="CH126" s="128">
        <f t="shared" si="42"/>
        <v>0</v>
      </c>
      <c r="CI126" s="128">
        <f t="shared" si="42"/>
        <v>0</v>
      </c>
      <c r="CJ126" s="128">
        <f t="shared" si="34"/>
        <v>0</v>
      </c>
      <c r="CK126" s="128">
        <f t="shared" si="34"/>
        <v>0</v>
      </c>
      <c r="CL126" s="128">
        <f t="shared" si="34"/>
        <v>0</v>
      </c>
      <c r="CM126" s="128">
        <f t="shared" si="34"/>
        <v>0</v>
      </c>
      <c r="CN126" s="128">
        <f t="shared" si="34"/>
        <v>0</v>
      </c>
      <c r="CO126" s="128">
        <f t="shared" si="34"/>
        <v>0</v>
      </c>
      <c r="CP126" s="128">
        <f t="shared" si="34"/>
        <v>0</v>
      </c>
      <c r="CQ126" s="128">
        <f t="shared" si="34"/>
        <v>0</v>
      </c>
      <c r="CR126" s="128">
        <f t="shared" si="34"/>
        <v>0</v>
      </c>
      <c r="CS126" s="128">
        <f t="shared" si="34"/>
        <v>0</v>
      </c>
      <c r="CT126" s="128">
        <f t="shared" si="34"/>
        <v>0</v>
      </c>
      <c r="CU126" s="128">
        <f t="shared" si="34"/>
        <v>0</v>
      </c>
      <c r="CV126" s="128">
        <f t="shared" si="34"/>
        <v>0</v>
      </c>
      <c r="CW126" s="128">
        <f t="shared" si="34"/>
        <v>0</v>
      </c>
      <c r="CX126" s="128">
        <f t="shared" si="34"/>
        <v>0</v>
      </c>
      <c r="CY126" s="128">
        <f t="shared" si="34"/>
        <v>0</v>
      </c>
      <c r="CZ126" s="128">
        <f t="shared" si="30"/>
        <v>0</v>
      </c>
      <c r="DA126" s="128">
        <f t="shared" si="30"/>
        <v>0</v>
      </c>
      <c r="DB126" s="128">
        <f t="shared" si="30"/>
        <v>0</v>
      </c>
      <c r="DC126" s="128"/>
    </row>
    <row r="127" spans="2:107" ht="10.8" hidden="1" outlineLevel="1" thickBot="1">
      <c r="B127" s="108"/>
      <c r="C127" s="163" t="s">
        <v>276</v>
      </c>
      <c r="D127" s="174"/>
      <c r="E127" s="205"/>
      <c r="F127" s="206"/>
      <c r="G127" s="112"/>
      <c r="H127" s="136"/>
      <c r="I127" s="77"/>
      <c r="J127" s="96"/>
      <c r="K127" s="97"/>
      <c r="L127" s="97"/>
      <c r="M127" s="97"/>
      <c r="N127" s="97"/>
      <c r="O127" s="97">
        <v>0</v>
      </c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8"/>
      <c r="AC127" s="97"/>
      <c r="AD127" s="97"/>
      <c r="AE127" s="97"/>
      <c r="AF127" s="97"/>
      <c r="AG127" s="98"/>
      <c r="AH127" s="97"/>
      <c r="AI127" s="97"/>
      <c r="AJ127" s="97"/>
      <c r="AK127" s="97"/>
      <c r="AL127" s="97"/>
      <c r="AM127" s="99"/>
      <c r="AN127" s="97"/>
      <c r="AO127" s="97"/>
      <c r="AP127" s="97"/>
      <c r="AQ127" s="97"/>
      <c r="AR127" s="100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101"/>
      <c r="BE127" s="77"/>
      <c r="BF127" s="102">
        <f t="shared" si="27"/>
        <v>0</v>
      </c>
      <c r="BG127" s="103"/>
      <c r="BH127" s="104">
        <f t="shared" si="37"/>
        <v>0</v>
      </c>
      <c r="BI127" s="105"/>
      <c r="BJ127" s="106"/>
      <c r="BK127" s="107"/>
      <c r="BL127" s="104">
        <f t="shared" si="26"/>
        <v>0</v>
      </c>
      <c r="BM127" s="104">
        <v>0</v>
      </c>
      <c r="BN127" s="104">
        <f t="shared" si="29"/>
        <v>0</v>
      </c>
      <c r="BU127" s="128">
        <f t="shared" si="42"/>
        <v>0</v>
      </c>
      <c r="BV127" s="128">
        <f t="shared" si="42"/>
        <v>0</v>
      </c>
      <c r="BW127" s="128">
        <f t="shared" si="42"/>
        <v>0</v>
      </c>
      <c r="BX127" s="128">
        <f t="shared" si="42"/>
        <v>0</v>
      </c>
      <c r="BY127" s="128">
        <f t="shared" si="42"/>
        <v>0</v>
      </c>
      <c r="BZ127" s="128">
        <f t="shared" si="42"/>
        <v>0</v>
      </c>
      <c r="CA127" s="128">
        <f t="shared" si="42"/>
        <v>0</v>
      </c>
      <c r="CB127" s="128">
        <f t="shared" si="42"/>
        <v>0</v>
      </c>
      <c r="CC127" s="128">
        <f t="shared" si="42"/>
        <v>0</v>
      </c>
      <c r="CD127" s="128">
        <f t="shared" si="42"/>
        <v>0</v>
      </c>
      <c r="CE127" s="128">
        <f t="shared" si="42"/>
        <v>0</v>
      </c>
      <c r="CF127" s="128">
        <f t="shared" si="42"/>
        <v>0</v>
      </c>
      <c r="CG127" s="128">
        <f t="shared" si="42"/>
        <v>0</v>
      </c>
      <c r="CH127" s="128">
        <f t="shared" si="42"/>
        <v>0</v>
      </c>
      <c r="CI127" s="128">
        <f t="shared" si="42"/>
        <v>0</v>
      </c>
      <c r="CJ127" s="128">
        <f t="shared" si="34"/>
        <v>0</v>
      </c>
      <c r="CK127" s="128">
        <f t="shared" si="34"/>
        <v>0</v>
      </c>
      <c r="CL127" s="128">
        <f t="shared" si="34"/>
        <v>0</v>
      </c>
      <c r="CM127" s="128">
        <f t="shared" si="34"/>
        <v>0</v>
      </c>
      <c r="CN127" s="128">
        <f t="shared" si="34"/>
        <v>0</v>
      </c>
      <c r="CO127" s="128">
        <f t="shared" si="34"/>
        <v>0</v>
      </c>
      <c r="CP127" s="128">
        <f t="shared" si="34"/>
        <v>0</v>
      </c>
      <c r="CQ127" s="128">
        <f t="shared" si="34"/>
        <v>0</v>
      </c>
      <c r="CR127" s="128">
        <f t="shared" si="34"/>
        <v>0</v>
      </c>
      <c r="CS127" s="128">
        <f t="shared" si="34"/>
        <v>0</v>
      </c>
      <c r="CT127" s="128">
        <f t="shared" si="34"/>
        <v>0</v>
      </c>
      <c r="CU127" s="128">
        <f t="shared" si="34"/>
        <v>0</v>
      </c>
      <c r="CV127" s="128">
        <f t="shared" si="34"/>
        <v>0</v>
      </c>
      <c r="CW127" s="128">
        <f t="shared" si="34"/>
        <v>0</v>
      </c>
      <c r="CX127" s="128">
        <f t="shared" si="34"/>
        <v>0</v>
      </c>
      <c r="CY127" s="128">
        <f t="shared" si="34"/>
        <v>0</v>
      </c>
      <c r="CZ127" s="128">
        <f t="shared" si="30"/>
        <v>0</v>
      </c>
      <c r="DA127" s="128">
        <f t="shared" si="30"/>
        <v>0</v>
      </c>
      <c r="DB127" s="128">
        <f t="shared" si="30"/>
        <v>0</v>
      </c>
      <c r="DC127" s="128"/>
    </row>
    <row r="128" spans="2:107" hidden="1" outlineLevel="1">
      <c r="B128" s="241" t="s">
        <v>31</v>
      </c>
      <c r="C128" s="242" t="s">
        <v>277</v>
      </c>
      <c r="D128" s="243" t="s">
        <v>278</v>
      </c>
      <c r="E128" s="244" t="s">
        <v>29</v>
      </c>
      <c r="F128" s="244" t="e">
        <f ca="1">enddate($J$6,$J128:$BD128,$BD$8)+30</f>
        <v>#NAME?</v>
      </c>
      <c r="G128" s="245"/>
      <c r="H128" s="246" t="s">
        <v>5</v>
      </c>
      <c r="I128" s="77"/>
      <c r="J128" s="96"/>
      <c r="K128" s="97">
        <v>1</v>
      </c>
      <c r="L128" s="97">
        <v>1</v>
      </c>
      <c r="M128" s="97">
        <v>1</v>
      </c>
      <c r="N128" s="97">
        <v>0.3</v>
      </c>
      <c r="O128" s="97">
        <v>0.05</v>
      </c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8"/>
      <c r="AC128" s="97"/>
      <c r="AD128" s="97"/>
      <c r="AE128" s="97"/>
      <c r="AF128" s="97"/>
      <c r="AG128" s="98"/>
      <c r="AH128" s="97"/>
      <c r="AI128" s="97"/>
      <c r="AJ128" s="97"/>
      <c r="AK128" s="97"/>
      <c r="AL128" s="97"/>
      <c r="AM128" s="99"/>
      <c r="AN128" s="97"/>
      <c r="AO128" s="97"/>
      <c r="AP128" s="97"/>
      <c r="AQ128" s="97"/>
      <c r="AR128" s="100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101"/>
      <c r="BE128" s="77"/>
      <c r="BF128" s="102">
        <f t="shared" si="27"/>
        <v>3.3499999999999996</v>
      </c>
      <c r="BG128" s="103"/>
      <c r="BH128" s="104">
        <f t="shared" si="37"/>
        <v>0</v>
      </c>
      <c r="BI128" s="105">
        <f t="shared" ref="BI128:BI189" si="43">SUMIF($K$8:$BD$8,"F",K128:BD128)</f>
        <v>0</v>
      </c>
      <c r="BJ128" s="106"/>
      <c r="BK128" s="107">
        <f t="shared" ref="BK128:BK189" si="44">BI128*BJ128</f>
        <v>0</v>
      </c>
      <c r="BL128" s="104">
        <f t="shared" si="26"/>
        <v>0</v>
      </c>
      <c r="BM128" s="104">
        <v>25124.999999999996</v>
      </c>
      <c r="BN128" s="104">
        <f t="shared" si="29"/>
        <v>-25124.999999999996</v>
      </c>
      <c r="BO128" s="1" t="s">
        <v>277</v>
      </c>
      <c r="BP128" s="1" t="s">
        <v>278</v>
      </c>
      <c r="BQ128" s="1">
        <v>7500</v>
      </c>
      <c r="BR128" s="1">
        <v>1</v>
      </c>
      <c r="BS128" s="7">
        <v>7500</v>
      </c>
      <c r="BU128" s="128">
        <f t="shared" si="42"/>
        <v>0</v>
      </c>
      <c r="BV128" s="128">
        <f t="shared" si="42"/>
        <v>0</v>
      </c>
      <c r="BW128" s="128">
        <f t="shared" si="42"/>
        <v>0</v>
      </c>
      <c r="BX128" s="128">
        <f t="shared" si="42"/>
        <v>0</v>
      </c>
      <c r="BY128" s="128">
        <f t="shared" si="42"/>
        <v>0</v>
      </c>
      <c r="BZ128" s="128">
        <f t="shared" si="42"/>
        <v>0</v>
      </c>
      <c r="CA128" s="128">
        <f t="shared" si="42"/>
        <v>0</v>
      </c>
      <c r="CB128" s="128">
        <f t="shared" si="42"/>
        <v>0</v>
      </c>
      <c r="CC128" s="128">
        <f t="shared" si="42"/>
        <v>0</v>
      </c>
      <c r="CD128" s="128">
        <f t="shared" si="42"/>
        <v>0</v>
      </c>
      <c r="CE128" s="128">
        <f t="shared" si="42"/>
        <v>0</v>
      </c>
      <c r="CF128" s="128">
        <f t="shared" si="42"/>
        <v>0</v>
      </c>
      <c r="CG128" s="128">
        <f t="shared" si="42"/>
        <v>0</v>
      </c>
      <c r="CH128" s="128">
        <f t="shared" si="42"/>
        <v>0</v>
      </c>
      <c r="CI128" s="128">
        <f t="shared" si="42"/>
        <v>0</v>
      </c>
      <c r="CJ128" s="128">
        <f t="shared" si="34"/>
        <v>0</v>
      </c>
      <c r="CK128" s="128">
        <f t="shared" si="34"/>
        <v>0</v>
      </c>
      <c r="CL128" s="128">
        <f t="shared" si="34"/>
        <v>0</v>
      </c>
      <c r="CM128" s="128">
        <f t="shared" si="34"/>
        <v>0</v>
      </c>
      <c r="CN128" s="128">
        <f t="shared" si="34"/>
        <v>0</v>
      </c>
      <c r="CO128" s="128">
        <f t="shared" si="34"/>
        <v>0</v>
      </c>
      <c r="CP128" s="128">
        <f t="shared" si="34"/>
        <v>0</v>
      </c>
      <c r="CQ128" s="128">
        <f t="shared" si="34"/>
        <v>0</v>
      </c>
      <c r="CR128" s="128">
        <f t="shared" ref="CR128:DB198" si="45">AS128*$BJ128</f>
        <v>0</v>
      </c>
      <c r="CS128" s="128">
        <f t="shared" si="45"/>
        <v>0</v>
      </c>
      <c r="CT128" s="128">
        <f t="shared" si="45"/>
        <v>0</v>
      </c>
      <c r="CU128" s="128">
        <f t="shared" si="45"/>
        <v>0</v>
      </c>
      <c r="CV128" s="128">
        <f t="shared" si="45"/>
        <v>0</v>
      </c>
      <c r="CW128" s="128">
        <f t="shared" si="45"/>
        <v>0</v>
      </c>
      <c r="CX128" s="128">
        <f t="shared" si="45"/>
        <v>0</v>
      </c>
      <c r="CY128" s="128">
        <f t="shared" si="45"/>
        <v>0</v>
      </c>
      <c r="CZ128" s="128">
        <f t="shared" si="30"/>
        <v>0</v>
      </c>
      <c r="DA128" s="128">
        <f t="shared" si="30"/>
        <v>0</v>
      </c>
      <c r="DB128" s="128">
        <f t="shared" si="30"/>
        <v>0</v>
      </c>
      <c r="DC128" s="128"/>
    </row>
    <row r="129" spans="2:107" hidden="1">
      <c r="B129" s="247" t="s">
        <v>62</v>
      </c>
      <c r="C129" s="248" t="s">
        <v>279</v>
      </c>
      <c r="D129" s="249" t="s">
        <v>280</v>
      </c>
      <c r="E129" s="250" t="s">
        <v>29</v>
      </c>
      <c r="F129" s="250">
        <v>43556</v>
      </c>
      <c r="G129" s="251" t="s">
        <v>281</v>
      </c>
      <c r="H129" s="252" t="s">
        <v>5</v>
      </c>
      <c r="I129" s="77"/>
      <c r="J129" s="96"/>
      <c r="K129" s="97">
        <v>0</v>
      </c>
      <c r="L129" s="97"/>
      <c r="M129" s="97"/>
      <c r="N129" s="97"/>
      <c r="O129" s="97">
        <v>0</v>
      </c>
      <c r="P129" s="97"/>
      <c r="Q129" s="97">
        <v>0.22</v>
      </c>
      <c r="R129" s="97">
        <v>1</v>
      </c>
      <c r="S129" s="97">
        <v>1</v>
      </c>
      <c r="T129" s="126">
        <v>1</v>
      </c>
      <c r="U129" s="126">
        <v>1</v>
      </c>
      <c r="V129" s="97">
        <v>1</v>
      </c>
      <c r="W129" s="97">
        <v>1</v>
      </c>
      <c r="X129" s="97">
        <v>1</v>
      </c>
      <c r="Y129" s="97">
        <v>1</v>
      </c>
      <c r="Z129" s="97">
        <v>1</v>
      </c>
      <c r="AA129" s="97">
        <v>1</v>
      </c>
      <c r="AB129" s="97">
        <v>1</v>
      </c>
      <c r="AC129" s="97">
        <v>1</v>
      </c>
      <c r="AD129" s="126">
        <v>1</v>
      </c>
      <c r="AE129" s="126">
        <v>0.34</v>
      </c>
      <c r="AF129" s="97"/>
      <c r="AG129" s="98"/>
      <c r="AH129" s="97"/>
      <c r="AI129" s="97"/>
      <c r="AJ129" s="97"/>
      <c r="AK129" s="97"/>
      <c r="AL129" s="97"/>
      <c r="AM129" s="99"/>
      <c r="AN129" s="97"/>
      <c r="AO129" s="97"/>
      <c r="AP129" s="97"/>
      <c r="AQ129" s="97"/>
      <c r="AR129" s="100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101"/>
      <c r="BE129" s="77"/>
      <c r="BF129" s="102">
        <f t="shared" si="27"/>
        <v>13.559999999999999</v>
      </c>
      <c r="BH129" s="104">
        <f>BF129*BG129</f>
        <v>0</v>
      </c>
      <c r="BI129" s="105">
        <f>SUMIF($K$8:$BD$8,"F",K129:BD129)</f>
        <v>0</v>
      </c>
      <c r="BJ129" s="148"/>
      <c r="BK129" s="107">
        <f>BI129*BJ129</f>
        <v>0</v>
      </c>
      <c r="BL129" s="104">
        <f>BH129+BK129</f>
        <v>0</v>
      </c>
      <c r="BM129" s="104">
        <v>83753.34</v>
      </c>
      <c r="BN129" s="104">
        <f>BL129-BM129</f>
        <v>-83753.34</v>
      </c>
      <c r="BO129" s="1" t="s">
        <v>282</v>
      </c>
      <c r="BP129" s="1" t="s">
        <v>57</v>
      </c>
      <c r="BQ129" s="1">
        <v>5500</v>
      </c>
      <c r="BR129" s="1">
        <v>16</v>
      </c>
      <c r="BS129" s="7">
        <v>88000</v>
      </c>
      <c r="BT129" s="149"/>
      <c r="BU129" s="128">
        <f t="shared" si="42"/>
        <v>0</v>
      </c>
      <c r="BV129" s="128">
        <f t="shared" si="42"/>
        <v>0</v>
      </c>
      <c r="BW129" s="128">
        <f t="shared" si="42"/>
        <v>0</v>
      </c>
      <c r="BX129" s="128">
        <f t="shared" si="42"/>
        <v>0</v>
      </c>
      <c r="BY129" s="128">
        <f t="shared" si="42"/>
        <v>0</v>
      </c>
      <c r="BZ129" s="128">
        <f t="shared" si="42"/>
        <v>0</v>
      </c>
      <c r="CA129" s="128">
        <f t="shared" si="42"/>
        <v>0</v>
      </c>
      <c r="CB129" s="128">
        <f t="shared" si="42"/>
        <v>0</v>
      </c>
      <c r="CC129" s="128">
        <f t="shared" si="42"/>
        <v>0</v>
      </c>
      <c r="CD129" s="128">
        <f t="shared" si="42"/>
        <v>0</v>
      </c>
      <c r="CE129" s="128">
        <f t="shared" si="42"/>
        <v>0</v>
      </c>
      <c r="CF129" s="128">
        <f t="shared" si="42"/>
        <v>0</v>
      </c>
      <c r="CG129" s="128">
        <f t="shared" si="42"/>
        <v>0</v>
      </c>
      <c r="CH129" s="128">
        <f t="shared" si="42"/>
        <v>0</v>
      </c>
      <c r="CI129" s="128">
        <f t="shared" si="42"/>
        <v>0</v>
      </c>
      <c r="CJ129" s="128">
        <f t="shared" si="42"/>
        <v>0</v>
      </c>
      <c r="CK129" s="128">
        <f t="shared" ref="CG129:CT199" si="46">AL129*$BJ129</f>
        <v>0</v>
      </c>
      <c r="CL129" s="128">
        <f t="shared" si="46"/>
        <v>0</v>
      </c>
      <c r="CM129" s="128">
        <f t="shared" si="46"/>
        <v>0</v>
      </c>
      <c r="CN129" s="128">
        <f t="shared" si="46"/>
        <v>0</v>
      </c>
      <c r="CO129" s="128">
        <f t="shared" si="46"/>
        <v>0</v>
      </c>
      <c r="CP129" s="128">
        <f t="shared" si="46"/>
        <v>0</v>
      </c>
      <c r="CQ129" s="128">
        <f t="shared" si="46"/>
        <v>0</v>
      </c>
      <c r="CR129" s="128">
        <f t="shared" si="45"/>
        <v>0</v>
      </c>
      <c r="CS129" s="128">
        <f t="shared" si="45"/>
        <v>0</v>
      </c>
      <c r="CT129" s="128">
        <f t="shared" si="45"/>
        <v>0</v>
      </c>
      <c r="CU129" s="128">
        <f t="shared" si="45"/>
        <v>0</v>
      </c>
      <c r="CV129" s="128">
        <f t="shared" si="45"/>
        <v>0</v>
      </c>
      <c r="CW129" s="128">
        <f t="shared" si="45"/>
        <v>0</v>
      </c>
      <c r="CX129" s="128">
        <f t="shared" si="45"/>
        <v>0</v>
      </c>
      <c r="CY129" s="128">
        <f t="shared" si="45"/>
        <v>0</v>
      </c>
      <c r="CZ129" s="128">
        <f t="shared" si="30"/>
        <v>0</v>
      </c>
      <c r="DA129" s="128">
        <f t="shared" si="30"/>
        <v>0</v>
      </c>
      <c r="DB129" s="128">
        <f t="shared" si="30"/>
        <v>0</v>
      </c>
      <c r="DC129" s="128"/>
    </row>
    <row r="130" spans="2:107" hidden="1">
      <c r="B130" s="253" t="s">
        <v>26</v>
      </c>
      <c r="C130" s="254" t="s">
        <v>283</v>
      </c>
      <c r="D130" s="255" t="s">
        <v>284</v>
      </c>
      <c r="E130" s="250" t="s">
        <v>29</v>
      </c>
      <c r="F130" s="250">
        <v>43922</v>
      </c>
      <c r="G130" s="256"/>
      <c r="H130" s="257" t="s">
        <v>5</v>
      </c>
      <c r="I130" s="77"/>
      <c r="J130" s="96"/>
      <c r="K130" s="97">
        <v>0.35</v>
      </c>
      <c r="L130" s="97">
        <v>0.45</v>
      </c>
      <c r="M130" s="97">
        <v>0.4</v>
      </c>
      <c r="N130" s="97">
        <v>0.4</v>
      </c>
      <c r="O130" s="97">
        <v>0.4</v>
      </c>
      <c r="P130" s="97">
        <v>0.3</v>
      </c>
      <c r="Q130" s="97">
        <v>0.3</v>
      </c>
      <c r="R130" s="97">
        <v>0.35</v>
      </c>
      <c r="S130" s="97">
        <v>0.35</v>
      </c>
      <c r="T130" s="126">
        <v>0.35</v>
      </c>
      <c r="U130" s="126">
        <v>0.35</v>
      </c>
      <c r="V130" s="97">
        <v>0.35</v>
      </c>
      <c r="W130" s="97">
        <v>0.35</v>
      </c>
      <c r="X130" s="97">
        <v>0.35</v>
      </c>
      <c r="Y130" s="97">
        <v>0.35</v>
      </c>
      <c r="Z130" s="97">
        <v>0.35</v>
      </c>
      <c r="AA130" s="97">
        <v>0.35</v>
      </c>
      <c r="AB130" s="97">
        <v>0.35</v>
      </c>
      <c r="AC130" s="126">
        <v>0.35</v>
      </c>
      <c r="AD130" s="126">
        <v>0.35</v>
      </c>
      <c r="AE130" s="126">
        <v>0.35</v>
      </c>
      <c r="AF130" s="97">
        <v>0.35</v>
      </c>
      <c r="AG130" s="127">
        <v>0.35</v>
      </c>
      <c r="AH130" s="97">
        <v>0</v>
      </c>
      <c r="AI130" s="97">
        <v>0</v>
      </c>
      <c r="AJ130" s="97">
        <v>0</v>
      </c>
      <c r="AK130" s="97">
        <v>0</v>
      </c>
      <c r="AL130" s="97">
        <v>0</v>
      </c>
      <c r="AM130" s="99">
        <v>0</v>
      </c>
      <c r="AN130" s="97">
        <v>0</v>
      </c>
      <c r="AO130" s="97">
        <v>0</v>
      </c>
      <c r="AP130" s="97">
        <v>0</v>
      </c>
      <c r="AQ130" s="97">
        <v>0</v>
      </c>
      <c r="AR130" s="100">
        <v>0</v>
      </c>
      <c r="AS130" s="97">
        <v>0</v>
      </c>
      <c r="AT130" s="97">
        <v>0</v>
      </c>
      <c r="AU130" s="97"/>
      <c r="AV130" s="97"/>
      <c r="AW130" s="97"/>
      <c r="AX130" s="97"/>
      <c r="AY130" s="97"/>
      <c r="AZ130" s="97"/>
      <c r="BA130" s="97"/>
      <c r="BB130" s="97"/>
      <c r="BC130" s="97"/>
      <c r="BD130" s="101"/>
      <c r="BE130" s="77"/>
      <c r="BF130" s="102">
        <f t="shared" si="27"/>
        <v>8.1999999999999957</v>
      </c>
      <c r="BG130" s="103"/>
      <c r="BH130" s="104">
        <f>BF130*BG130</f>
        <v>0</v>
      </c>
      <c r="BI130" s="105">
        <f>SUMIF($K$8:$BD$8,"F",K130:BD130)</f>
        <v>0</v>
      </c>
      <c r="BJ130" s="106"/>
      <c r="BK130" s="107">
        <f>BI130*BJ130</f>
        <v>0</v>
      </c>
      <c r="BL130" s="104">
        <f>BH130+BK130</f>
        <v>0</v>
      </c>
      <c r="BM130" s="104">
        <v>318958.24999999988</v>
      </c>
      <c r="BN130" s="104">
        <f>BL130-BM130</f>
        <v>-318958.24999999988</v>
      </c>
      <c r="BO130" s="1" t="s">
        <v>283</v>
      </c>
      <c r="BP130" s="1" t="s">
        <v>284</v>
      </c>
      <c r="BQ130" s="1">
        <v>25016.333333333332</v>
      </c>
      <c r="BR130" s="1">
        <v>8.4000000000000021</v>
      </c>
      <c r="BS130" s="7">
        <v>210137.20000000004</v>
      </c>
      <c r="BU130" s="128">
        <f t="shared" si="42"/>
        <v>0</v>
      </c>
      <c r="BV130" s="128">
        <f t="shared" si="42"/>
        <v>0</v>
      </c>
      <c r="BW130" s="128">
        <f t="shared" si="42"/>
        <v>0</v>
      </c>
      <c r="BX130" s="128">
        <f t="shared" si="42"/>
        <v>0</v>
      </c>
      <c r="BY130" s="128">
        <f t="shared" si="42"/>
        <v>0</v>
      </c>
      <c r="BZ130" s="128">
        <f t="shared" si="42"/>
        <v>0</v>
      </c>
      <c r="CA130" s="128">
        <f t="shared" si="42"/>
        <v>0</v>
      </c>
      <c r="CB130" s="128">
        <f t="shared" si="42"/>
        <v>0</v>
      </c>
      <c r="CC130" s="128">
        <f t="shared" si="42"/>
        <v>0</v>
      </c>
      <c r="CD130" s="128">
        <f t="shared" si="42"/>
        <v>0</v>
      </c>
      <c r="CE130" s="128">
        <f t="shared" si="42"/>
        <v>0</v>
      </c>
      <c r="CF130" s="128">
        <f t="shared" si="42"/>
        <v>0</v>
      </c>
      <c r="CG130" s="128">
        <f t="shared" si="42"/>
        <v>0</v>
      </c>
      <c r="CH130" s="128">
        <f t="shared" si="42"/>
        <v>0</v>
      </c>
      <c r="CI130" s="128">
        <f t="shared" si="42"/>
        <v>0</v>
      </c>
      <c r="CJ130" s="128">
        <f t="shared" si="46"/>
        <v>0</v>
      </c>
      <c r="CK130" s="128">
        <f t="shared" si="46"/>
        <v>0</v>
      </c>
      <c r="CL130" s="128">
        <f t="shared" si="46"/>
        <v>0</v>
      </c>
      <c r="CM130" s="128">
        <f t="shared" si="46"/>
        <v>0</v>
      </c>
      <c r="CN130" s="128">
        <f t="shared" si="46"/>
        <v>0</v>
      </c>
      <c r="CO130" s="128">
        <f t="shared" si="46"/>
        <v>0</v>
      </c>
      <c r="CP130" s="128">
        <f t="shared" si="46"/>
        <v>0</v>
      </c>
      <c r="CQ130" s="128">
        <f t="shared" si="46"/>
        <v>0</v>
      </c>
      <c r="CR130" s="128">
        <f t="shared" si="45"/>
        <v>0</v>
      </c>
      <c r="CS130" s="128">
        <f t="shared" si="45"/>
        <v>0</v>
      </c>
      <c r="CT130" s="128">
        <f t="shared" si="45"/>
        <v>0</v>
      </c>
      <c r="CU130" s="128">
        <f t="shared" si="45"/>
        <v>0</v>
      </c>
      <c r="CV130" s="128">
        <f t="shared" si="45"/>
        <v>0</v>
      </c>
      <c r="CW130" s="128">
        <f t="shared" si="45"/>
        <v>0</v>
      </c>
      <c r="CX130" s="128">
        <f t="shared" si="45"/>
        <v>0</v>
      </c>
      <c r="CY130" s="128">
        <f t="shared" si="45"/>
        <v>0</v>
      </c>
      <c r="CZ130" s="128">
        <f t="shared" si="30"/>
        <v>0</v>
      </c>
      <c r="DA130" s="128">
        <f t="shared" si="30"/>
        <v>0</v>
      </c>
      <c r="DB130" s="128">
        <f t="shared" si="30"/>
        <v>0</v>
      </c>
      <c r="DC130" s="128"/>
    </row>
    <row r="131" spans="2:107" hidden="1">
      <c r="B131" s="247" t="s">
        <v>62</v>
      </c>
      <c r="C131" s="248" t="s">
        <v>285</v>
      </c>
      <c r="D131" s="249" t="s">
        <v>286</v>
      </c>
      <c r="E131" s="250">
        <v>43374</v>
      </c>
      <c r="F131" s="250">
        <v>43709</v>
      </c>
      <c r="G131" s="251" t="s">
        <v>287</v>
      </c>
      <c r="H131" s="252" t="s">
        <v>52</v>
      </c>
      <c r="I131" s="77"/>
      <c r="J131" s="96"/>
      <c r="K131" s="97">
        <v>0</v>
      </c>
      <c r="L131" s="97"/>
      <c r="M131" s="97"/>
      <c r="N131" s="97"/>
      <c r="O131" s="97">
        <v>0</v>
      </c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>
        <v>1</v>
      </c>
      <c r="AB131" s="97">
        <v>1</v>
      </c>
      <c r="AC131" s="97">
        <v>1</v>
      </c>
      <c r="AD131" s="97">
        <v>1</v>
      </c>
      <c r="AE131" s="97"/>
      <c r="AF131" s="97"/>
      <c r="AG131" s="98"/>
      <c r="AH131" s="97"/>
      <c r="AI131" s="97"/>
      <c r="AJ131" s="97"/>
      <c r="AK131" s="97"/>
      <c r="AL131" s="97"/>
      <c r="AM131" s="99"/>
      <c r="AN131" s="97"/>
      <c r="AO131" s="97"/>
      <c r="AP131" s="97"/>
      <c r="AQ131" s="97"/>
      <c r="AR131" s="100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101"/>
      <c r="BE131" s="77"/>
      <c r="BF131" s="102">
        <f t="shared" si="27"/>
        <v>4</v>
      </c>
      <c r="BH131" s="104">
        <f>BF131*BG131</f>
        <v>0</v>
      </c>
      <c r="BI131" s="105">
        <f>SUMIF($K$8:$BD$8,"F",K131:BD131)</f>
        <v>0</v>
      </c>
      <c r="BJ131" s="148"/>
      <c r="BK131" s="107">
        <f>BI131*BJ131</f>
        <v>0</v>
      </c>
      <c r="BL131" s="104">
        <f>BH131+BK131</f>
        <v>0</v>
      </c>
      <c r="BM131" s="104">
        <v>24706</v>
      </c>
      <c r="BN131" s="104">
        <f>BL131-BM131</f>
        <v>-24706</v>
      </c>
      <c r="BO131" s="1" t="s">
        <v>285</v>
      </c>
      <c r="BP131" s="1" t="s">
        <v>57</v>
      </c>
      <c r="BQ131" s="1">
        <v>4500</v>
      </c>
      <c r="BR131" s="1">
        <v>28</v>
      </c>
      <c r="BS131" s="7">
        <v>126000</v>
      </c>
      <c r="BT131" s="149"/>
      <c r="BU131" s="128">
        <f t="shared" si="42"/>
        <v>0</v>
      </c>
      <c r="BV131" s="128">
        <f t="shared" si="42"/>
        <v>0</v>
      </c>
      <c r="BW131" s="128">
        <f t="shared" si="42"/>
        <v>0</v>
      </c>
      <c r="BX131" s="128">
        <f t="shared" si="42"/>
        <v>0</v>
      </c>
      <c r="BY131" s="128">
        <f t="shared" si="42"/>
        <v>0</v>
      </c>
      <c r="BZ131" s="128">
        <f t="shared" si="42"/>
        <v>0</v>
      </c>
      <c r="CA131" s="128">
        <f t="shared" si="42"/>
        <v>0</v>
      </c>
      <c r="CB131" s="128">
        <f t="shared" si="42"/>
        <v>0</v>
      </c>
      <c r="CC131" s="128">
        <f t="shared" si="42"/>
        <v>0</v>
      </c>
      <c r="CD131" s="128">
        <f t="shared" si="42"/>
        <v>0</v>
      </c>
      <c r="CE131" s="128">
        <f t="shared" si="42"/>
        <v>0</v>
      </c>
      <c r="CF131" s="128">
        <f t="shared" si="42"/>
        <v>0</v>
      </c>
      <c r="CG131" s="128">
        <f t="shared" si="42"/>
        <v>0</v>
      </c>
      <c r="CH131" s="128">
        <f t="shared" si="42"/>
        <v>0</v>
      </c>
      <c r="CI131" s="128">
        <f t="shared" si="42"/>
        <v>0</v>
      </c>
      <c r="CJ131" s="128">
        <f t="shared" si="46"/>
        <v>0</v>
      </c>
      <c r="CK131" s="128">
        <f t="shared" si="46"/>
        <v>0</v>
      </c>
      <c r="CL131" s="128">
        <f t="shared" si="46"/>
        <v>0</v>
      </c>
      <c r="CM131" s="128">
        <f t="shared" si="46"/>
        <v>0</v>
      </c>
      <c r="CN131" s="128">
        <f t="shared" si="46"/>
        <v>0</v>
      </c>
      <c r="CO131" s="128">
        <f t="shared" si="46"/>
        <v>0</v>
      </c>
      <c r="CP131" s="128">
        <f t="shared" si="46"/>
        <v>0</v>
      </c>
      <c r="CQ131" s="128">
        <f t="shared" si="46"/>
        <v>0</v>
      </c>
      <c r="CR131" s="128">
        <f t="shared" si="45"/>
        <v>0</v>
      </c>
      <c r="CS131" s="128">
        <f t="shared" si="45"/>
        <v>0</v>
      </c>
      <c r="CT131" s="128">
        <f t="shared" si="45"/>
        <v>0</v>
      </c>
      <c r="CU131" s="128">
        <f t="shared" si="45"/>
        <v>0</v>
      </c>
      <c r="CV131" s="128">
        <f t="shared" si="45"/>
        <v>0</v>
      </c>
      <c r="CW131" s="128">
        <f t="shared" si="45"/>
        <v>0</v>
      </c>
      <c r="CX131" s="128">
        <f t="shared" si="45"/>
        <v>0</v>
      </c>
      <c r="CY131" s="128">
        <f t="shared" si="45"/>
        <v>0</v>
      </c>
      <c r="CZ131" s="128">
        <f t="shared" si="30"/>
        <v>0</v>
      </c>
      <c r="DA131" s="128">
        <f t="shared" si="30"/>
        <v>0</v>
      </c>
      <c r="DB131" s="128">
        <f t="shared" si="30"/>
        <v>0</v>
      </c>
      <c r="DC131" s="128"/>
    </row>
    <row r="132" spans="2:107" hidden="1">
      <c r="B132" s="247" t="s">
        <v>62</v>
      </c>
      <c r="C132" s="248" t="s">
        <v>285</v>
      </c>
      <c r="D132" s="249" t="s">
        <v>288</v>
      </c>
      <c r="E132" s="250">
        <v>43466</v>
      </c>
      <c r="F132" s="250">
        <v>43709</v>
      </c>
      <c r="G132" s="251"/>
      <c r="H132" s="252" t="s">
        <v>52</v>
      </c>
      <c r="I132" s="77"/>
      <c r="J132" s="96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>
        <v>1</v>
      </c>
      <c r="AF132" s="97">
        <v>1</v>
      </c>
      <c r="AG132" s="150">
        <v>1</v>
      </c>
      <c r="AH132" s="97"/>
      <c r="AI132" s="97"/>
      <c r="AJ132" s="97"/>
      <c r="AK132" s="97"/>
      <c r="AL132" s="97"/>
      <c r="AM132" s="99"/>
      <c r="AN132" s="97"/>
      <c r="AO132" s="97"/>
      <c r="AP132" s="97"/>
      <c r="AQ132" s="97"/>
      <c r="AR132" s="100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101"/>
      <c r="BE132" s="77"/>
      <c r="BF132" s="102">
        <f t="shared" si="27"/>
        <v>3</v>
      </c>
      <c r="BH132" s="104">
        <f t="shared" ref="BH132" si="47">BF132*BG132</f>
        <v>0</v>
      </c>
      <c r="BI132" s="105">
        <f t="shared" ref="BI132" si="48">SUMIF($K$8:$BD$8,"F",K132:BD132)</f>
        <v>0</v>
      </c>
      <c r="BJ132" s="148"/>
      <c r="BK132" s="107">
        <f t="shared" ref="BK132" si="49">BI132*BJ132</f>
        <v>0</v>
      </c>
      <c r="BL132" s="104">
        <f t="shared" ref="BL132" si="50">BH132+BK132</f>
        <v>0</v>
      </c>
      <c r="BM132" s="104">
        <v>55593</v>
      </c>
      <c r="BN132" s="104">
        <f t="shared" ref="BN132" si="51">BL132-BM132</f>
        <v>-55593</v>
      </c>
      <c r="BT132" s="149"/>
      <c r="BU132" s="128"/>
      <c r="BV132" s="128"/>
      <c r="BW132" s="128"/>
      <c r="BX132" s="128"/>
      <c r="BY132" s="128"/>
      <c r="BZ132" s="128"/>
      <c r="CA132" s="128"/>
      <c r="CB132" s="128"/>
      <c r="CC132" s="128"/>
      <c r="CD132" s="128"/>
      <c r="CE132" s="128"/>
      <c r="CF132" s="128"/>
      <c r="CG132" s="128"/>
      <c r="CH132" s="128"/>
      <c r="CI132" s="128"/>
      <c r="CJ132" s="128"/>
      <c r="CK132" s="128"/>
      <c r="CL132" s="128"/>
      <c r="CM132" s="128"/>
      <c r="CN132" s="128"/>
      <c r="CO132" s="128"/>
      <c r="CP132" s="128"/>
      <c r="CQ132" s="128"/>
      <c r="CR132" s="128"/>
      <c r="CS132" s="128"/>
      <c r="CT132" s="128"/>
      <c r="CU132" s="128"/>
      <c r="CV132" s="128"/>
      <c r="CW132" s="128"/>
      <c r="CX132" s="128"/>
      <c r="CY132" s="128"/>
      <c r="CZ132" s="128"/>
      <c r="DA132" s="128"/>
      <c r="DB132" s="128"/>
      <c r="DC132" s="128"/>
    </row>
    <row r="133" spans="2:107" hidden="1">
      <c r="B133" s="247" t="s">
        <v>177</v>
      </c>
      <c r="C133" s="248" t="s">
        <v>289</v>
      </c>
      <c r="D133" s="249" t="s">
        <v>290</v>
      </c>
      <c r="E133" s="250" t="s">
        <v>29</v>
      </c>
      <c r="F133" s="250">
        <v>43497</v>
      </c>
      <c r="G133" s="251"/>
      <c r="H133" s="252" t="s">
        <v>5</v>
      </c>
      <c r="I133" s="77"/>
      <c r="J133" s="96"/>
      <c r="K133" s="97">
        <v>1</v>
      </c>
      <c r="L133" s="97">
        <v>1</v>
      </c>
      <c r="M133" s="97">
        <v>1</v>
      </c>
      <c r="N133" s="97">
        <v>1</v>
      </c>
      <c r="O133" s="97">
        <v>1</v>
      </c>
      <c r="P133" s="97">
        <v>1</v>
      </c>
      <c r="Q133" s="97">
        <v>1</v>
      </c>
      <c r="R133" s="97">
        <v>1</v>
      </c>
      <c r="S133" s="97">
        <v>1</v>
      </c>
      <c r="T133" s="126">
        <v>1</v>
      </c>
      <c r="U133" s="126">
        <v>1</v>
      </c>
      <c r="V133" s="97">
        <v>1</v>
      </c>
      <c r="W133" s="97">
        <v>1</v>
      </c>
      <c r="X133" s="97">
        <v>1</v>
      </c>
      <c r="Y133" s="97">
        <v>1</v>
      </c>
      <c r="Z133" s="97">
        <v>1</v>
      </c>
      <c r="AA133" s="97">
        <v>1</v>
      </c>
      <c r="AB133" s="97">
        <v>1</v>
      </c>
      <c r="AC133" s="97">
        <v>1</v>
      </c>
      <c r="AD133" s="97">
        <v>1</v>
      </c>
      <c r="AE133" s="97">
        <v>1</v>
      </c>
      <c r="AF133" s="97">
        <v>1</v>
      </c>
      <c r="AG133" s="127">
        <v>1</v>
      </c>
      <c r="AH133" s="97"/>
      <c r="AI133" s="97"/>
      <c r="AJ133" s="97"/>
      <c r="AK133" s="97"/>
      <c r="AL133" s="97"/>
      <c r="AM133" s="99"/>
      <c r="AN133" s="97"/>
      <c r="AO133" s="97"/>
      <c r="AP133" s="97"/>
      <c r="AQ133" s="97"/>
      <c r="AR133" s="100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101"/>
      <c r="BE133" s="77"/>
      <c r="BF133" s="102">
        <f t="shared" si="27"/>
        <v>23</v>
      </c>
      <c r="BH133" s="104">
        <f>BF133*BG133</f>
        <v>0</v>
      </c>
      <c r="BI133" s="105">
        <f>SUMIF($K$8:$BD$8,"F",K133:BD133)</f>
        <v>0</v>
      </c>
      <c r="BJ133" s="148"/>
      <c r="BK133" s="107">
        <f>BI133*BJ133</f>
        <v>0</v>
      </c>
      <c r="BL133" s="104">
        <f>BH133+BK133</f>
        <v>0</v>
      </c>
      <c r="BM133" s="104">
        <v>245375.5</v>
      </c>
      <c r="BN133" s="104">
        <f>BL133-BM133</f>
        <v>-245375.5</v>
      </c>
      <c r="BO133" s="1" t="s">
        <v>289</v>
      </c>
      <c r="BP133" s="1" t="s">
        <v>291</v>
      </c>
      <c r="BQ133" s="1">
        <v>9500</v>
      </c>
      <c r="BR133" s="1">
        <v>45</v>
      </c>
      <c r="BS133" s="7">
        <v>427500</v>
      </c>
      <c r="BT133" s="149"/>
      <c r="BU133" s="128">
        <f t="shared" ref="BU133:CJ136" si="52">V133*$BJ133</f>
        <v>0</v>
      </c>
      <c r="BV133" s="128">
        <f t="shared" si="52"/>
        <v>0</v>
      </c>
      <c r="BW133" s="128">
        <f t="shared" si="52"/>
        <v>0</v>
      </c>
      <c r="BX133" s="128">
        <f t="shared" si="52"/>
        <v>0</v>
      </c>
      <c r="BY133" s="128">
        <f t="shared" si="52"/>
        <v>0</v>
      </c>
      <c r="BZ133" s="128">
        <f t="shared" si="52"/>
        <v>0</v>
      </c>
      <c r="CA133" s="128">
        <f t="shared" si="52"/>
        <v>0</v>
      </c>
      <c r="CB133" s="128">
        <f t="shared" si="52"/>
        <v>0</v>
      </c>
      <c r="CC133" s="128">
        <f t="shared" si="52"/>
        <v>0</v>
      </c>
      <c r="CD133" s="128">
        <f t="shared" si="52"/>
        <v>0</v>
      </c>
      <c r="CE133" s="128">
        <f t="shared" si="52"/>
        <v>0</v>
      </c>
      <c r="CF133" s="128">
        <f t="shared" si="52"/>
        <v>0</v>
      </c>
      <c r="CG133" s="128">
        <f t="shared" si="52"/>
        <v>0</v>
      </c>
      <c r="CH133" s="128">
        <f t="shared" si="52"/>
        <v>0</v>
      </c>
      <c r="CI133" s="128">
        <f t="shared" si="52"/>
        <v>0</v>
      </c>
      <c r="CJ133" s="128">
        <f t="shared" si="52"/>
        <v>0</v>
      </c>
      <c r="CK133" s="128">
        <f t="shared" ref="CK133:CZ136" si="53">AL133*$BJ133</f>
        <v>0</v>
      </c>
      <c r="CL133" s="128">
        <f t="shared" si="53"/>
        <v>0</v>
      </c>
      <c r="CM133" s="128">
        <f t="shared" si="53"/>
        <v>0</v>
      </c>
      <c r="CN133" s="128">
        <f t="shared" si="53"/>
        <v>0</v>
      </c>
      <c r="CO133" s="128">
        <f t="shared" si="53"/>
        <v>0</v>
      </c>
      <c r="CP133" s="128">
        <f t="shared" si="53"/>
        <v>0</v>
      </c>
      <c r="CQ133" s="128">
        <f t="shared" si="53"/>
        <v>0</v>
      </c>
      <c r="CR133" s="128">
        <f t="shared" si="53"/>
        <v>0</v>
      </c>
      <c r="CS133" s="128">
        <f t="shared" si="53"/>
        <v>0</v>
      </c>
      <c r="CT133" s="128">
        <f t="shared" si="53"/>
        <v>0</v>
      </c>
      <c r="CU133" s="128">
        <f t="shared" si="53"/>
        <v>0</v>
      </c>
      <c r="CV133" s="128">
        <f t="shared" si="53"/>
        <v>0</v>
      </c>
      <c r="CW133" s="128">
        <f t="shared" si="53"/>
        <v>0</v>
      </c>
      <c r="CX133" s="128">
        <f t="shared" si="53"/>
        <v>0</v>
      </c>
      <c r="CY133" s="128">
        <f t="shared" si="53"/>
        <v>0</v>
      </c>
      <c r="CZ133" s="128">
        <f t="shared" si="53"/>
        <v>0</v>
      </c>
      <c r="DA133" s="128">
        <f t="shared" ref="CY133:DB136" si="54">BB133*$BJ133</f>
        <v>0</v>
      </c>
      <c r="DB133" s="128">
        <f t="shared" si="54"/>
        <v>0</v>
      </c>
      <c r="DC133" s="128"/>
    </row>
    <row r="134" spans="2:107" hidden="1">
      <c r="B134" s="247" t="s">
        <v>171</v>
      </c>
      <c r="C134" s="248" t="s">
        <v>292</v>
      </c>
      <c r="D134" s="249" t="s">
        <v>293</v>
      </c>
      <c r="E134" s="250" t="s">
        <v>29</v>
      </c>
      <c r="F134" s="250">
        <v>43344</v>
      </c>
      <c r="G134" s="251"/>
      <c r="H134" s="252" t="s">
        <v>5</v>
      </c>
      <c r="I134" s="77"/>
      <c r="J134" s="96"/>
      <c r="K134" s="97">
        <v>1</v>
      </c>
      <c r="L134" s="97">
        <v>1</v>
      </c>
      <c r="M134" s="97">
        <v>1</v>
      </c>
      <c r="N134" s="97">
        <v>1</v>
      </c>
      <c r="O134" s="97">
        <v>1</v>
      </c>
      <c r="P134" s="97">
        <v>1</v>
      </c>
      <c r="Q134" s="97">
        <v>1</v>
      </c>
      <c r="R134" s="97">
        <v>1</v>
      </c>
      <c r="S134" s="97">
        <v>1</v>
      </c>
      <c r="T134" s="126">
        <v>1</v>
      </c>
      <c r="U134" s="126">
        <v>1</v>
      </c>
      <c r="V134" s="97">
        <v>1</v>
      </c>
      <c r="W134" s="97">
        <v>1</v>
      </c>
      <c r="X134" s="97">
        <v>1</v>
      </c>
      <c r="Y134" s="97">
        <v>1</v>
      </c>
      <c r="Z134" s="97">
        <v>1</v>
      </c>
      <c r="AA134" s="97">
        <v>0.69</v>
      </c>
      <c r="AB134" s="97"/>
      <c r="AC134" s="97"/>
      <c r="AD134" s="97"/>
      <c r="AE134" s="97"/>
      <c r="AF134" s="97"/>
      <c r="AG134" s="98"/>
      <c r="AH134" s="97"/>
      <c r="AI134" s="97"/>
      <c r="AJ134" s="97"/>
      <c r="AK134" s="97"/>
      <c r="AL134" s="97"/>
      <c r="AM134" s="99"/>
      <c r="AN134" s="97"/>
      <c r="AO134" s="97"/>
      <c r="AP134" s="97"/>
      <c r="AQ134" s="97"/>
      <c r="AR134" s="100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101"/>
      <c r="BE134" s="77"/>
      <c r="BF134" s="102">
        <f t="shared" si="27"/>
        <v>16.690000000000001</v>
      </c>
      <c r="BH134" s="104">
        <f>BF134*BG134</f>
        <v>0</v>
      </c>
      <c r="BI134" s="105">
        <f>SUMIF($K$8:$BD$8,"F",K134:BD134)</f>
        <v>0</v>
      </c>
      <c r="BJ134" s="148"/>
      <c r="BK134" s="107">
        <f>BI134*BJ134</f>
        <v>0</v>
      </c>
      <c r="BL134" s="104">
        <f>BH134+BK134</f>
        <v>0</v>
      </c>
      <c r="BM134" s="104">
        <v>157440.10800000004</v>
      </c>
      <c r="BN134" s="104">
        <f>BL134-BM134</f>
        <v>-157440.10800000004</v>
      </c>
      <c r="BO134" s="1" t="s">
        <v>292</v>
      </c>
      <c r="BP134" s="1" t="s">
        <v>294</v>
      </c>
      <c r="BQ134" s="1">
        <v>7750</v>
      </c>
      <c r="BR134" s="1">
        <v>25</v>
      </c>
      <c r="BS134" s="7">
        <v>193750</v>
      </c>
      <c r="BT134" s="149"/>
      <c r="BU134" s="128">
        <f t="shared" si="52"/>
        <v>0</v>
      </c>
      <c r="BV134" s="128">
        <f t="shared" si="52"/>
        <v>0</v>
      </c>
      <c r="BW134" s="128">
        <f t="shared" si="52"/>
        <v>0</v>
      </c>
      <c r="BX134" s="128">
        <f t="shared" si="52"/>
        <v>0</v>
      </c>
      <c r="BY134" s="128">
        <f t="shared" si="52"/>
        <v>0</v>
      </c>
      <c r="BZ134" s="128">
        <f t="shared" si="52"/>
        <v>0</v>
      </c>
      <c r="CA134" s="128">
        <f t="shared" si="52"/>
        <v>0</v>
      </c>
      <c r="CB134" s="128">
        <f t="shared" si="52"/>
        <v>0</v>
      </c>
      <c r="CC134" s="128">
        <f t="shared" si="52"/>
        <v>0</v>
      </c>
      <c r="CD134" s="128">
        <f t="shared" si="52"/>
        <v>0</v>
      </c>
      <c r="CE134" s="128">
        <f t="shared" si="52"/>
        <v>0</v>
      </c>
      <c r="CF134" s="128">
        <f t="shared" si="52"/>
        <v>0</v>
      </c>
      <c r="CG134" s="128">
        <f t="shared" si="52"/>
        <v>0</v>
      </c>
      <c r="CH134" s="128">
        <f t="shared" si="52"/>
        <v>0</v>
      </c>
      <c r="CI134" s="128">
        <f t="shared" si="52"/>
        <v>0</v>
      </c>
      <c r="CJ134" s="128">
        <f t="shared" si="52"/>
        <v>0</v>
      </c>
      <c r="CK134" s="128">
        <f t="shared" si="53"/>
        <v>0</v>
      </c>
      <c r="CL134" s="128">
        <f t="shared" si="53"/>
        <v>0</v>
      </c>
      <c r="CM134" s="128">
        <f t="shared" si="53"/>
        <v>0</v>
      </c>
      <c r="CN134" s="128">
        <f t="shared" si="53"/>
        <v>0</v>
      </c>
      <c r="CO134" s="128">
        <f t="shared" si="53"/>
        <v>0</v>
      </c>
      <c r="CP134" s="128">
        <f t="shared" si="53"/>
        <v>0</v>
      </c>
      <c r="CQ134" s="128">
        <f t="shared" si="53"/>
        <v>0</v>
      </c>
      <c r="CR134" s="128">
        <f t="shared" si="53"/>
        <v>0</v>
      </c>
      <c r="CS134" s="128">
        <f t="shared" si="53"/>
        <v>0</v>
      </c>
      <c r="CT134" s="128">
        <f t="shared" si="53"/>
        <v>0</v>
      </c>
      <c r="CU134" s="128">
        <f t="shared" si="53"/>
        <v>0</v>
      </c>
      <c r="CV134" s="128">
        <f t="shared" si="53"/>
        <v>0</v>
      </c>
      <c r="CW134" s="128">
        <f t="shared" si="53"/>
        <v>0</v>
      </c>
      <c r="CX134" s="128">
        <f t="shared" si="53"/>
        <v>0</v>
      </c>
      <c r="CY134" s="128">
        <f t="shared" si="54"/>
        <v>0</v>
      </c>
      <c r="CZ134" s="128">
        <f t="shared" si="54"/>
        <v>0</v>
      </c>
      <c r="DA134" s="128">
        <f t="shared" si="54"/>
        <v>0</v>
      </c>
      <c r="DB134" s="128">
        <f t="shared" si="54"/>
        <v>0</v>
      </c>
      <c r="DC134" s="128"/>
    </row>
    <row r="135" spans="2:107" hidden="1">
      <c r="B135" s="247" t="s">
        <v>206</v>
      </c>
      <c r="C135" s="248" t="s">
        <v>295</v>
      </c>
      <c r="D135" s="249" t="s">
        <v>296</v>
      </c>
      <c r="E135" s="250" t="s">
        <v>29</v>
      </c>
      <c r="F135" s="250">
        <v>43374</v>
      </c>
      <c r="G135" s="251"/>
      <c r="H135" s="252" t="s">
        <v>5</v>
      </c>
      <c r="I135" s="77"/>
      <c r="J135" s="96"/>
      <c r="K135" s="97"/>
      <c r="L135" s="97"/>
      <c r="M135" s="97"/>
      <c r="N135" s="97"/>
      <c r="O135" s="97"/>
      <c r="P135" s="97"/>
      <c r="Q135" s="97">
        <v>1</v>
      </c>
      <c r="R135" s="97">
        <v>1</v>
      </c>
      <c r="S135" s="97">
        <v>1</v>
      </c>
      <c r="T135" s="126">
        <v>1</v>
      </c>
      <c r="U135" s="126">
        <v>1</v>
      </c>
      <c r="V135" s="97">
        <v>1</v>
      </c>
      <c r="W135" s="97">
        <v>1</v>
      </c>
      <c r="X135" s="97">
        <v>0.91</v>
      </c>
      <c r="Y135" s="97">
        <v>1</v>
      </c>
      <c r="Z135" s="97">
        <v>0.64</v>
      </c>
      <c r="AA135" s="97">
        <v>0.56999999999999995</v>
      </c>
      <c r="AB135" s="97">
        <v>1</v>
      </c>
      <c r="AC135" s="97"/>
      <c r="AD135" s="97"/>
      <c r="AE135" s="97"/>
      <c r="AF135" s="97"/>
      <c r="AG135" s="98"/>
      <c r="AH135" s="97"/>
      <c r="AI135" s="97"/>
      <c r="AJ135" s="97"/>
      <c r="AK135" s="97"/>
      <c r="AL135" s="97"/>
      <c r="AM135" s="99"/>
      <c r="AN135" s="97"/>
      <c r="AO135" s="97"/>
      <c r="AP135" s="97"/>
      <c r="AQ135" s="97"/>
      <c r="AR135" s="100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101"/>
      <c r="BE135" s="77"/>
      <c r="BF135" s="102">
        <f t="shared" si="27"/>
        <v>11.120000000000001</v>
      </c>
      <c r="BH135" s="104">
        <f t="shared" ref="BH135" si="55">BF135*BG135</f>
        <v>0</v>
      </c>
      <c r="BI135" s="105">
        <f t="shared" ref="BI135" si="56">SUMIF($K$8:$BD$8,"F",K135:BD135)</f>
        <v>0</v>
      </c>
      <c r="BJ135" s="148"/>
      <c r="BK135" s="107">
        <f t="shared" ref="BK135" si="57">BI135*BJ135</f>
        <v>0</v>
      </c>
      <c r="BL135" s="104">
        <f>BH135+BK135</f>
        <v>0</v>
      </c>
      <c r="BM135" s="104">
        <v>61094.284506666663</v>
      </c>
      <c r="BN135" s="104">
        <f t="shared" ref="BN135" si="58">BL135-BM135</f>
        <v>-61094.284506666663</v>
      </c>
      <c r="BO135" s="1" t="s">
        <v>185</v>
      </c>
      <c r="BP135" s="1" t="s">
        <v>187</v>
      </c>
      <c r="BQ135" s="1">
        <v>5498.956666666666</v>
      </c>
      <c r="BR135" s="1">
        <v>45</v>
      </c>
      <c r="BS135" s="7">
        <v>247453.04999999996</v>
      </c>
      <c r="BT135" s="149"/>
      <c r="BU135" s="128">
        <f t="shared" si="52"/>
        <v>0</v>
      </c>
      <c r="BV135" s="128">
        <f t="shared" si="52"/>
        <v>0</v>
      </c>
      <c r="BW135" s="128">
        <f t="shared" si="52"/>
        <v>0</v>
      </c>
      <c r="BX135" s="128">
        <f t="shared" si="52"/>
        <v>0</v>
      </c>
      <c r="BY135" s="128">
        <f t="shared" si="52"/>
        <v>0</v>
      </c>
      <c r="BZ135" s="128">
        <f t="shared" si="52"/>
        <v>0</v>
      </c>
      <c r="CA135" s="128">
        <f t="shared" si="52"/>
        <v>0</v>
      </c>
      <c r="CB135" s="128">
        <f t="shared" si="52"/>
        <v>0</v>
      </c>
      <c r="CC135" s="128">
        <f t="shared" si="52"/>
        <v>0</v>
      </c>
      <c r="CD135" s="128">
        <f t="shared" si="52"/>
        <v>0</v>
      </c>
      <c r="CE135" s="128">
        <f t="shared" si="52"/>
        <v>0</v>
      </c>
      <c r="CF135" s="128">
        <f t="shared" si="52"/>
        <v>0</v>
      </c>
      <c r="CG135" s="128">
        <f t="shared" si="52"/>
        <v>0</v>
      </c>
      <c r="CH135" s="128">
        <f t="shared" si="52"/>
        <v>0</v>
      </c>
      <c r="CI135" s="128">
        <f t="shared" si="52"/>
        <v>0</v>
      </c>
      <c r="CJ135" s="128">
        <f t="shared" si="52"/>
        <v>0</v>
      </c>
      <c r="CK135" s="128">
        <f t="shared" si="53"/>
        <v>0</v>
      </c>
      <c r="CL135" s="128">
        <f t="shared" si="53"/>
        <v>0</v>
      </c>
      <c r="CM135" s="128">
        <f t="shared" si="53"/>
        <v>0</v>
      </c>
      <c r="CN135" s="128">
        <f t="shared" si="53"/>
        <v>0</v>
      </c>
      <c r="CO135" s="128">
        <f t="shared" si="53"/>
        <v>0</v>
      </c>
      <c r="CP135" s="128">
        <f t="shared" si="53"/>
        <v>0</v>
      </c>
      <c r="CQ135" s="128">
        <f t="shared" si="53"/>
        <v>0</v>
      </c>
      <c r="CR135" s="128">
        <f t="shared" si="53"/>
        <v>0</v>
      </c>
      <c r="CS135" s="128">
        <f t="shared" si="53"/>
        <v>0</v>
      </c>
      <c r="CT135" s="128">
        <f t="shared" si="53"/>
        <v>0</v>
      </c>
      <c r="CU135" s="128">
        <f t="shared" si="53"/>
        <v>0</v>
      </c>
      <c r="CV135" s="128">
        <f t="shared" si="53"/>
        <v>0</v>
      </c>
      <c r="CW135" s="128">
        <f t="shared" si="53"/>
        <v>0</v>
      </c>
      <c r="CX135" s="128">
        <f t="shared" si="53"/>
        <v>0</v>
      </c>
      <c r="CY135" s="128">
        <f t="shared" si="54"/>
        <v>0</v>
      </c>
      <c r="CZ135" s="128">
        <f t="shared" si="54"/>
        <v>0</v>
      </c>
      <c r="DA135" s="128">
        <f t="shared" si="54"/>
        <v>0</v>
      </c>
      <c r="DB135" s="128">
        <f t="shared" si="54"/>
        <v>0</v>
      </c>
      <c r="DC135" s="128"/>
    </row>
    <row r="136" spans="2:107" hidden="1">
      <c r="B136" s="247" t="s">
        <v>260</v>
      </c>
      <c r="C136" s="248"/>
      <c r="D136" s="249" t="s">
        <v>297</v>
      </c>
      <c r="E136" s="250"/>
      <c r="F136" s="250"/>
      <c r="G136" s="251" t="s">
        <v>234</v>
      </c>
      <c r="H136" s="252"/>
      <c r="I136" s="77"/>
      <c r="J136" s="96"/>
      <c r="K136" s="97"/>
      <c r="L136" s="97"/>
      <c r="M136" s="97"/>
      <c r="N136" s="97"/>
      <c r="O136" s="97">
        <v>0</v>
      </c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8"/>
      <c r="AH136" s="97"/>
      <c r="AI136" s="97"/>
      <c r="AJ136" s="97"/>
      <c r="AK136" s="97"/>
      <c r="AL136" s="97"/>
      <c r="AM136" s="99"/>
      <c r="AN136" s="97"/>
      <c r="AO136" s="97"/>
      <c r="AP136" s="97"/>
      <c r="AQ136" s="97"/>
      <c r="AR136" s="100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101"/>
      <c r="BE136" s="77"/>
      <c r="BF136" s="102">
        <f t="shared" si="27"/>
        <v>0</v>
      </c>
      <c r="BG136" s="103"/>
      <c r="BH136" s="104">
        <f>BF136*BG136</f>
        <v>0</v>
      </c>
      <c r="BI136" s="105">
        <f>SUMIF($K$8:$BD$8,"F",K136:BD136)</f>
        <v>0</v>
      </c>
      <c r="BJ136" s="106"/>
      <c r="BK136" s="107">
        <f>BI136*BJ136</f>
        <v>0</v>
      </c>
      <c r="BL136" s="104">
        <f>BH136+BK136</f>
        <v>0</v>
      </c>
      <c r="BM136" s="104">
        <v>0</v>
      </c>
      <c r="BN136" s="104">
        <f>BL136-BM136</f>
        <v>0</v>
      </c>
      <c r="BO136" s="1" t="s">
        <v>232</v>
      </c>
      <c r="BP136" s="1" t="s">
        <v>233</v>
      </c>
      <c r="BQ136" s="1">
        <v>3250</v>
      </c>
      <c r="BR136" s="1">
        <v>29</v>
      </c>
      <c r="BS136" s="7">
        <v>94250</v>
      </c>
      <c r="BU136" s="128">
        <f t="shared" si="52"/>
        <v>0</v>
      </c>
      <c r="BV136" s="128">
        <f t="shared" si="52"/>
        <v>0</v>
      </c>
      <c r="BW136" s="128">
        <f t="shared" si="52"/>
        <v>0</v>
      </c>
      <c r="BX136" s="128">
        <f t="shared" si="52"/>
        <v>0</v>
      </c>
      <c r="BY136" s="128">
        <f t="shared" si="52"/>
        <v>0</v>
      </c>
      <c r="BZ136" s="128">
        <f t="shared" si="52"/>
        <v>0</v>
      </c>
      <c r="CA136" s="128">
        <f t="shared" si="52"/>
        <v>0</v>
      </c>
      <c r="CB136" s="128">
        <f t="shared" si="52"/>
        <v>0</v>
      </c>
      <c r="CC136" s="128">
        <f t="shared" si="52"/>
        <v>0</v>
      </c>
      <c r="CD136" s="128">
        <f t="shared" si="52"/>
        <v>0</v>
      </c>
      <c r="CE136" s="128">
        <f t="shared" si="52"/>
        <v>0</v>
      </c>
      <c r="CF136" s="128">
        <f t="shared" si="52"/>
        <v>0</v>
      </c>
      <c r="CG136" s="128">
        <f t="shared" si="52"/>
        <v>0</v>
      </c>
      <c r="CH136" s="128">
        <f t="shared" si="52"/>
        <v>0</v>
      </c>
      <c r="CI136" s="128">
        <f t="shared" si="52"/>
        <v>0</v>
      </c>
      <c r="CJ136" s="128">
        <f t="shared" si="52"/>
        <v>0</v>
      </c>
      <c r="CK136" s="128">
        <f t="shared" si="53"/>
        <v>0</v>
      </c>
      <c r="CL136" s="128">
        <f t="shared" si="53"/>
        <v>0</v>
      </c>
      <c r="CM136" s="128">
        <f t="shared" si="53"/>
        <v>0</v>
      </c>
      <c r="CN136" s="128">
        <f t="shared" si="53"/>
        <v>0</v>
      </c>
      <c r="CO136" s="128">
        <f t="shared" si="53"/>
        <v>0</v>
      </c>
      <c r="CP136" s="128">
        <f t="shared" si="53"/>
        <v>0</v>
      </c>
      <c r="CQ136" s="128">
        <f t="shared" si="53"/>
        <v>0</v>
      </c>
      <c r="CR136" s="128">
        <f t="shared" si="53"/>
        <v>0</v>
      </c>
      <c r="CS136" s="128">
        <f t="shared" si="53"/>
        <v>0</v>
      </c>
      <c r="CT136" s="128">
        <f t="shared" si="53"/>
        <v>0</v>
      </c>
      <c r="CU136" s="128">
        <f t="shared" si="53"/>
        <v>0</v>
      </c>
      <c r="CV136" s="128">
        <f t="shared" si="53"/>
        <v>0</v>
      </c>
      <c r="CW136" s="128">
        <f t="shared" si="53"/>
        <v>0</v>
      </c>
      <c r="CX136" s="128">
        <f t="shared" si="53"/>
        <v>0</v>
      </c>
      <c r="CY136" s="128">
        <f t="shared" si="54"/>
        <v>0</v>
      </c>
      <c r="CZ136" s="128">
        <f t="shared" si="54"/>
        <v>0</v>
      </c>
      <c r="DA136" s="128">
        <f t="shared" si="54"/>
        <v>0</v>
      </c>
      <c r="DB136" s="128">
        <f t="shared" si="54"/>
        <v>0</v>
      </c>
      <c r="DC136" s="128"/>
    </row>
    <row r="137" spans="2:107" hidden="1" outlineLevel="1">
      <c r="B137" s="241" t="s">
        <v>31</v>
      </c>
      <c r="C137" s="242" t="s">
        <v>298</v>
      </c>
      <c r="D137" s="243" t="s">
        <v>299</v>
      </c>
      <c r="E137" s="244" t="e">
        <f t="shared" ref="E137:E151" ca="1" si="59">startdate($BD$6,$J137:$BD137,$J$8)</f>
        <v>#NAME?</v>
      </c>
      <c r="F137" s="244"/>
      <c r="G137" s="245" t="s">
        <v>300</v>
      </c>
      <c r="H137" s="246" t="s">
        <v>5</v>
      </c>
      <c r="I137" s="77"/>
      <c r="J137" s="96"/>
      <c r="K137" s="97">
        <v>0</v>
      </c>
      <c r="L137" s="97"/>
      <c r="M137" s="97"/>
      <c r="N137" s="97"/>
      <c r="O137" s="97">
        <v>0</v>
      </c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8"/>
      <c r="AC137" s="97"/>
      <c r="AD137" s="97"/>
      <c r="AE137" s="97"/>
      <c r="AF137" s="97"/>
      <c r="AG137" s="98"/>
      <c r="AH137" s="97"/>
      <c r="AI137" s="97"/>
      <c r="AJ137" s="97"/>
      <c r="AK137" s="97"/>
      <c r="AL137" s="97"/>
      <c r="AM137" s="99"/>
      <c r="AN137" s="97"/>
      <c r="AO137" s="97"/>
      <c r="AP137" s="97"/>
      <c r="AQ137" s="97"/>
      <c r="AR137" s="100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101"/>
      <c r="BE137" s="77"/>
      <c r="BF137" s="102">
        <f t="shared" si="27"/>
        <v>0</v>
      </c>
      <c r="BG137" s="103"/>
      <c r="BH137" s="104">
        <f t="shared" si="37"/>
        <v>0</v>
      </c>
      <c r="BI137" s="105">
        <f t="shared" si="43"/>
        <v>0</v>
      </c>
      <c r="BJ137" s="106"/>
      <c r="BK137" s="107">
        <f t="shared" si="44"/>
        <v>0</v>
      </c>
      <c r="BL137" s="104">
        <f t="shared" si="26"/>
        <v>0</v>
      </c>
      <c r="BM137" s="104">
        <v>0</v>
      </c>
      <c r="BN137" s="104">
        <f t="shared" si="29"/>
        <v>0</v>
      </c>
      <c r="BO137" s="1" t="s">
        <v>301</v>
      </c>
      <c r="BP137" s="1" t="s">
        <v>299</v>
      </c>
      <c r="BQ137" s="1">
        <v>5000</v>
      </c>
      <c r="BR137" s="1">
        <v>0</v>
      </c>
      <c r="BS137" s="7">
        <v>0</v>
      </c>
      <c r="BU137" s="128">
        <f t="shared" si="42"/>
        <v>0</v>
      </c>
      <c r="BV137" s="128">
        <f t="shared" si="42"/>
        <v>0</v>
      </c>
      <c r="BW137" s="128">
        <f t="shared" si="42"/>
        <v>0</v>
      </c>
      <c r="BX137" s="128">
        <f t="shared" si="42"/>
        <v>0</v>
      </c>
      <c r="BY137" s="128">
        <f t="shared" si="42"/>
        <v>0</v>
      </c>
      <c r="BZ137" s="128">
        <f t="shared" si="42"/>
        <v>0</v>
      </c>
      <c r="CA137" s="128">
        <f t="shared" si="42"/>
        <v>0</v>
      </c>
      <c r="CB137" s="128">
        <f t="shared" si="42"/>
        <v>0</v>
      </c>
      <c r="CC137" s="128">
        <f t="shared" si="42"/>
        <v>0</v>
      </c>
      <c r="CD137" s="128">
        <f t="shared" si="42"/>
        <v>0</v>
      </c>
      <c r="CE137" s="128">
        <f t="shared" si="42"/>
        <v>0</v>
      </c>
      <c r="CF137" s="128">
        <f t="shared" si="42"/>
        <v>0</v>
      </c>
      <c r="CG137" s="128">
        <f t="shared" si="42"/>
        <v>0</v>
      </c>
      <c r="CH137" s="128">
        <f t="shared" si="42"/>
        <v>0</v>
      </c>
      <c r="CI137" s="128">
        <f t="shared" si="42"/>
        <v>0</v>
      </c>
      <c r="CJ137" s="128">
        <f t="shared" si="46"/>
        <v>0</v>
      </c>
      <c r="CK137" s="128">
        <f t="shared" si="46"/>
        <v>0</v>
      </c>
      <c r="CL137" s="128">
        <f t="shared" si="46"/>
        <v>0</v>
      </c>
      <c r="CM137" s="128">
        <f t="shared" si="46"/>
        <v>0</v>
      </c>
      <c r="CN137" s="128">
        <f t="shared" si="46"/>
        <v>0</v>
      </c>
      <c r="CO137" s="128">
        <f t="shared" si="46"/>
        <v>0</v>
      </c>
      <c r="CP137" s="128">
        <f t="shared" si="46"/>
        <v>0</v>
      </c>
      <c r="CQ137" s="128">
        <f t="shared" si="46"/>
        <v>0</v>
      </c>
      <c r="CR137" s="128">
        <f t="shared" si="45"/>
        <v>0</v>
      </c>
      <c r="CS137" s="128">
        <f t="shared" si="45"/>
        <v>0</v>
      </c>
      <c r="CT137" s="128">
        <f t="shared" si="45"/>
        <v>0</v>
      </c>
      <c r="CU137" s="128">
        <f t="shared" si="45"/>
        <v>0</v>
      </c>
      <c r="CV137" s="128">
        <f t="shared" si="45"/>
        <v>0</v>
      </c>
      <c r="CW137" s="128">
        <f t="shared" si="45"/>
        <v>0</v>
      </c>
      <c r="CX137" s="128">
        <f t="shared" si="45"/>
        <v>0</v>
      </c>
      <c r="CY137" s="128">
        <f t="shared" si="45"/>
        <v>0</v>
      </c>
      <c r="CZ137" s="128">
        <f t="shared" si="30"/>
        <v>0</v>
      </c>
      <c r="DA137" s="128">
        <f t="shared" si="30"/>
        <v>0</v>
      </c>
      <c r="DB137" s="128">
        <f t="shared" si="30"/>
        <v>0</v>
      </c>
      <c r="DC137" s="128"/>
    </row>
    <row r="138" spans="2:107" hidden="1" outlineLevel="1">
      <c r="B138" s="241" t="s">
        <v>31</v>
      </c>
      <c r="C138" s="242" t="s">
        <v>302</v>
      </c>
      <c r="D138" s="243" t="s">
        <v>303</v>
      </c>
      <c r="E138" s="244" t="e">
        <f t="shared" ca="1" si="59"/>
        <v>#NAME?</v>
      </c>
      <c r="F138" s="244"/>
      <c r="G138" s="245" t="s">
        <v>304</v>
      </c>
      <c r="H138" s="246" t="s">
        <v>17</v>
      </c>
      <c r="I138" s="77"/>
      <c r="J138" s="96"/>
      <c r="K138" s="97">
        <v>0</v>
      </c>
      <c r="L138" s="97"/>
      <c r="M138" s="97"/>
      <c r="N138" s="97"/>
      <c r="O138" s="97">
        <v>0</v>
      </c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8"/>
      <c r="AC138" s="97"/>
      <c r="AD138" s="97"/>
      <c r="AE138" s="97"/>
      <c r="AF138" s="97"/>
      <c r="AG138" s="98"/>
      <c r="AH138" s="97"/>
      <c r="AI138" s="97"/>
      <c r="AJ138" s="97"/>
      <c r="AK138" s="97"/>
      <c r="AL138" s="97"/>
      <c r="AM138" s="99"/>
      <c r="AN138" s="97"/>
      <c r="AO138" s="97"/>
      <c r="AP138" s="97"/>
      <c r="AQ138" s="97"/>
      <c r="AR138" s="100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101"/>
      <c r="BE138" s="77"/>
      <c r="BF138" s="102">
        <f t="shared" si="27"/>
        <v>0</v>
      </c>
      <c r="BG138" s="103"/>
      <c r="BH138" s="104">
        <f t="shared" si="37"/>
        <v>0</v>
      </c>
      <c r="BI138" s="105">
        <f t="shared" si="43"/>
        <v>0</v>
      </c>
      <c r="BJ138" s="106"/>
      <c r="BK138" s="107">
        <f t="shared" si="44"/>
        <v>0</v>
      </c>
      <c r="BL138" s="104">
        <f t="shared" ref="BL138:BL221" si="60">BH138+BK138</f>
        <v>0</v>
      </c>
      <c r="BM138" s="104">
        <v>0</v>
      </c>
      <c r="BN138" s="104">
        <f t="shared" si="29"/>
        <v>0</v>
      </c>
      <c r="BO138" s="1" t="s">
        <v>302</v>
      </c>
      <c r="BP138" s="1" t="s">
        <v>303</v>
      </c>
      <c r="BQ138" s="1">
        <v>0</v>
      </c>
      <c r="BR138" s="1">
        <v>36</v>
      </c>
      <c r="BS138" s="7">
        <v>0</v>
      </c>
      <c r="BU138" s="128">
        <f t="shared" si="42"/>
        <v>0</v>
      </c>
      <c r="BV138" s="128">
        <f t="shared" si="42"/>
        <v>0</v>
      </c>
      <c r="BW138" s="128">
        <f t="shared" si="42"/>
        <v>0</v>
      </c>
      <c r="BX138" s="128">
        <f t="shared" si="42"/>
        <v>0</v>
      </c>
      <c r="BY138" s="128">
        <f t="shared" si="42"/>
        <v>0</v>
      </c>
      <c r="BZ138" s="128">
        <f t="shared" si="42"/>
        <v>0</v>
      </c>
      <c r="CA138" s="128">
        <f t="shared" si="42"/>
        <v>0</v>
      </c>
      <c r="CB138" s="128">
        <f t="shared" si="42"/>
        <v>0</v>
      </c>
      <c r="CC138" s="128">
        <f t="shared" si="42"/>
        <v>0</v>
      </c>
      <c r="CD138" s="128">
        <f t="shared" si="42"/>
        <v>0</v>
      </c>
      <c r="CE138" s="128">
        <f t="shared" si="42"/>
        <v>0</v>
      </c>
      <c r="CF138" s="128">
        <f t="shared" si="42"/>
        <v>0</v>
      </c>
      <c r="CG138" s="128">
        <f t="shared" si="42"/>
        <v>0</v>
      </c>
      <c r="CH138" s="128">
        <f t="shared" si="42"/>
        <v>0</v>
      </c>
      <c r="CI138" s="128">
        <f t="shared" si="42"/>
        <v>0</v>
      </c>
      <c r="CJ138" s="128">
        <f t="shared" si="46"/>
        <v>0</v>
      </c>
      <c r="CK138" s="128">
        <f t="shared" si="46"/>
        <v>0</v>
      </c>
      <c r="CL138" s="128">
        <f t="shared" si="46"/>
        <v>0</v>
      </c>
      <c r="CM138" s="128">
        <f t="shared" si="46"/>
        <v>0</v>
      </c>
      <c r="CN138" s="128">
        <f t="shared" si="46"/>
        <v>0</v>
      </c>
      <c r="CO138" s="128">
        <f t="shared" si="46"/>
        <v>0</v>
      </c>
      <c r="CP138" s="128">
        <f t="shared" si="46"/>
        <v>0</v>
      </c>
      <c r="CQ138" s="128">
        <f t="shared" si="46"/>
        <v>0</v>
      </c>
      <c r="CR138" s="128">
        <f t="shared" si="45"/>
        <v>0</v>
      </c>
      <c r="CS138" s="128">
        <f t="shared" si="45"/>
        <v>0</v>
      </c>
      <c r="CT138" s="128">
        <f t="shared" si="45"/>
        <v>0</v>
      </c>
      <c r="CU138" s="128">
        <f t="shared" si="45"/>
        <v>0</v>
      </c>
      <c r="CV138" s="128">
        <f t="shared" si="45"/>
        <v>0</v>
      </c>
      <c r="CW138" s="128">
        <f t="shared" si="45"/>
        <v>0</v>
      </c>
      <c r="CX138" s="128">
        <f t="shared" si="45"/>
        <v>0</v>
      </c>
      <c r="CY138" s="128">
        <f t="shared" si="45"/>
        <v>0</v>
      </c>
      <c r="CZ138" s="128">
        <f t="shared" si="30"/>
        <v>0</v>
      </c>
      <c r="DA138" s="128">
        <f t="shared" si="30"/>
        <v>0</v>
      </c>
      <c r="DB138" s="128">
        <f t="shared" si="30"/>
        <v>0</v>
      </c>
      <c r="DC138" s="128"/>
    </row>
    <row r="139" spans="2:107" hidden="1" outlineLevel="1">
      <c r="B139" s="241" t="s">
        <v>31</v>
      </c>
      <c r="C139" s="242" t="s">
        <v>58</v>
      </c>
      <c r="D139" s="258" t="s">
        <v>305</v>
      </c>
      <c r="E139" s="244" t="e">
        <f t="shared" ca="1" si="59"/>
        <v>#NAME?</v>
      </c>
      <c r="F139" s="244"/>
      <c r="G139" s="245"/>
      <c r="H139" s="246" t="s">
        <v>5</v>
      </c>
      <c r="I139" s="77"/>
      <c r="J139" s="96"/>
      <c r="K139" s="97">
        <v>0</v>
      </c>
      <c r="L139" s="97"/>
      <c r="M139" s="97"/>
      <c r="N139" s="97"/>
      <c r="O139" s="97">
        <v>0</v>
      </c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8"/>
      <c r="AC139" s="97"/>
      <c r="AD139" s="97"/>
      <c r="AE139" s="97"/>
      <c r="AF139" s="97"/>
      <c r="AG139" s="98"/>
      <c r="AH139" s="97"/>
      <c r="AI139" s="97"/>
      <c r="AJ139" s="97"/>
      <c r="AK139" s="97"/>
      <c r="AL139" s="97"/>
      <c r="AM139" s="99"/>
      <c r="AN139" s="97"/>
      <c r="AO139" s="97"/>
      <c r="AP139" s="97"/>
      <c r="AQ139" s="97"/>
      <c r="AR139" s="100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101"/>
      <c r="BE139" s="77"/>
      <c r="BF139" s="102">
        <f t="shared" ref="BF139:BF200" si="61">SUMIF($J$8:$BD$8,"A",$J139:$BD139)</f>
        <v>0</v>
      </c>
      <c r="BG139" s="103"/>
      <c r="BH139" s="104">
        <f t="shared" si="37"/>
        <v>0</v>
      </c>
      <c r="BI139" s="105">
        <f t="shared" si="43"/>
        <v>0</v>
      </c>
      <c r="BJ139" s="106"/>
      <c r="BK139" s="107">
        <f t="shared" si="44"/>
        <v>0</v>
      </c>
      <c r="BL139" s="104">
        <f t="shared" si="60"/>
        <v>0</v>
      </c>
      <c r="BM139" s="104">
        <v>0</v>
      </c>
      <c r="BN139" s="104">
        <f t="shared" si="29"/>
        <v>0</v>
      </c>
      <c r="BO139" s="1" t="s">
        <v>306</v>
      </c>
      <c r="BP139" s="1" t="s">
        <v>305</v>
      </c>
      <c r="BQ139" s="1">
        <v>11000</v>
      </c>
      <c r="BR139" s="1">
        <v>7</v>
      </c>
      <c r="BS139" s="7">
        <v>77000</v>
      </c>
      <c r="BU139" s="128">
        <f t="shared" si="42"/>
        <v>0</v>
      </c>
      <c r="BV139" s="128">
        <f t="shared" si="42"/>
        <v>0</v>
      </c>
      <c r="BW139" s="128">
        <f t="shared" si="42"/>
        <v>0</v>
      </c>
      <c r="BX139" s="128">
        <f t="shared" si="42"/>
        <v>0</v>
      </c>
      <c r="BY139" s="128">
        <f t="shared" si="42"/>
        <v>0</v>
      </c>
      <c r="BZ139" s="128">
        <f t="shared" si="42"/>
        <v>0</v>
      </c>
      <c r="CA139" s="128">
        <f t="shared" si="42"/>
        <v>0</v>
      </c>
      <c r="CB139" s="128">
        <f t="shared" si="42"/>
        <v>0</v>
      </c>
      <c r="CC139" s="128">
        <f t="shared" si="42"/>
        <v>0</v>
      </c>
      <c r="CD139" s="128">
        <f t="shared" si="42"/>
        <v>0</v>
      </c>
      <c r="CE139" s="128">
        <f t="shared" si="42"/>
        <v>0</v>
      </c>
      <c r="CF139" s="128">
        <f t="shared" si="42"/>
        <v>0</v>
      </c>
      <c r="CG139" s="128">
        <f t="shared" si="42"/>
        <v>0</v>
      </c>
      <c r="CH139" s="128">
        <f t="shared" si="42"/>
        <v>0</v>
      </c>
      <c r="CI139" s="128">
        <f t="shared" si="42"/>
        <v>0</v>
      </c>
      <c r="CJ139" s="128">
        <f t="shared" si="46"/>
        <v>0</v>
      </c>
      <c r="CK139" s="128">
        <f t="shared" si="46"/>
        <v>0</v>
      </c>
      <c r="CL139" s="128">
        <f t="shared" si="46"/>
        <v>0</v>
      </c>
      <c r="CM139" s="128">
        <f t="shared" si="46"/>
        <v>0</v>
      </c>
      <c r="CN139" s="128">
        <f t="shared" si="46"/>
        <v>0</v>
      </c>
      <c r="CO139" s="128">
        <f t="shared" si="46"/>
        <v>0</v>
      </c>
      <c r="CP139" s="128">
        <f t="shared" si="46"/>
        <v>0</v>
      </c>
      <c r="CQ139" s="128">
        <f t="shared" si="46"/>
        <v>0</v>
      </c>
      <c r="CR139" s="128">
        <f t="shared" si="45"/>
        <v>0</v>
      </c>
      <c r="CS139" s="128">
        <f t="shared" si="45"/>
        <v>0</v>
      </c>
      <c r="CT139" s="128">
        <f t="shared" si="45"/>
        <v>0</v>
      </c>
      <c r="CU139" s="128">
        <f t="shared" si="45"/>
        <v>0</v>
      </c>
      <c r="CV139" s="128">
        <f t="shared" si="45"/>
        <v>0</v>
      </c>
      <c r="CW139" s="128">
        <f t="shared" si="45"/>
        <v>0</v>
      </c>
      <c r="CX139" s="128">
        <f t="shared" si="45"/>
        <v>0</v>
      </c>
      <c r="CY139" s="128">
        <f t="shared" si="45"/>
        <v>0</v>
      </c>
      <c r="CZ139" s="128">
        <f t="shared" si="30"/>
        <v>0</v>
      </c>
      <c r="DA139" s="128">
        <f t="shared" si="30"/>
        <v>0</v>
      </c>
      <c r="DB139" s="128">
        <f t="shared" si="30"/>
        <v>0</v>
      </c>
      <c r="DC139" s="128"/>
    </row>
    <row r="140" spans="2:107" hidden="1" outlineLevel="1">
      <c r="B140" s="241" t="s">
        <v>171</v>
      </c>
      <c r="C140" s="242" t="s">
        <v>307</v>
      </c>
      <c r="D140" s="243" t="s">
        <v>57</v>
      </c>
      <c r="E140" s="244" t="e">
        <f t="shared" ca="1" si="59"/>
        <v>#NAME?</v>
      </c>
      <c r="F140" s="244"/>
      <c r="G140" s="245" t="s">
        <v>308</v>
      </c>
      <c r="H140" s="246" t="s">
        <v>5</v>
      </c>
      <c r="I140" s="77"/>
      <c r="J140" s="96"/>
      <c r="K140" s="97">
        <v>0</v>
      </c>
      <c r="L140" s="97"/>
      <c r="M140" s="97"/>
      <c r="N140" s="97"/>
      <c r="O140" s="97">
        <v>0</v>
      </c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8"/>
      <c r="AC140" s="97"/>
      <c r="AD140" s="97"/>
      <c r="AE140" s="97"/>
      <c r="AF140" s="97"/>
      <c r="AG140" s="98"/>
      <c r="AH140" s="97"/>
      <c r="AI140" s="97"/>
      <c r="AJ140" s="97"/>
      <c r="AK140" s="97"/>
      <c r="AL140" s="97"/>
      <c r="AM140" s="99"/>
      <c r="AN140" s="97"/>
      <c r="AO140" s="97"/>
      <c r="AP140" s="97"/>
      <c r="AQ140" s="97"/>
      <c r="AR140" s="100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101"/>
      <c r="BE140" s="77"/>
      <c r="BF140" s="102">
        <f t="shared" si="61"/>
        <v>0</v>
      </c>
      <c r="BG140" s="103"/>
      <c r="BH140" s="104">
        <f t="shared" si="37"/>
        <v>0</v>
      </c>
      <c r="BI140" s="105">
        <f t="shared" si="43"/>
        <v>0</v>
      </c>
      <c r="BJ140" s="106"/>
      <c r="BK140" s="107">
        <f t="shared" si="44"/>
        <v>0</v>
      </c>
      <c r="BL140" s="104">
        <f t="shared" si="60"/>
        <v>0</v>
      </c>
      <c r="BM140" s="104">
        <v>0</v>
      </c>
      <c r="BN140" s="104">
        <f t="shared" si="29"/>
        <v>0</v>
      </c>
      <c r="BO140" s="1" t="s">
        <v>309</v>
      </c>
      <c r="BP140" s="1" t="s">
        <v>57</v>
      </c>
      <c r="BQ140" s="1">
        <v>0</v>
      </c>
      <c r="BR140" s="1">
        <v>32</v>
      </c>
      <c r="BS140" s="7">
        <v>0</v>
      </c>
      <c r="BU140" s="128">
        <f t="shared" si="42"/>
        <v>0</v>
      </c>
      <c r="BV140" s="128">
        <f t="shared" si="42"/>
        <v>0</v>
      </c>
      <c r="BW140" s="128">
        <f t="shared" si="42"/>
        <v>0</v>
      </c>
      <c r="BX140" s="128">
        <f t="shared" si="42"/>
        <v>0</v>
      </c>
      <c r="BY140" s="128">
        <f t="shared" si="42"/>
        <v>0</v>
      </c>
      <c r="BZ140" s="128">
        <f t="shared" si="42"/>
        <v>0</v>
      </c>
      <c r="CA140" s="128">
        <f t="shared" si="42"/>
        <v>0</v>
      </c>
      <c r="CB140" s="128">
        <f t="shared" si="42"/>
        <v>0</v>
      </c>
      <c r="CC140" s="128">
        <f t="shared" si="42"/>
        <v>0</v>
      </c>
      <c r="CD140" s="128">
        <f t="shared" si="42"/>
        <v>0</v>
      </c>
      <c r="CE140" s="128">
        <f t="shared" si="42"/>
        <v>0</v>
      </c>
      <c r="CF140" s="128">
        <f t="shared" si="42"/>
        <v>0</v>
      </c>
      <c r="CG140" s="128">
        <f t="shared" si="42"/>
        <v>0</v>
      </c>
      <c r="CH140" s="128">
        <f t="shared" si="42"/>
        <v>0</v>
      </c>
      <c r="CI140" s="128">
        <f t="shared" si="42"/>
        <v>0</v>
      </c>
      <c r="CJ140" s="128">
        <f t="shared" si="42"/>
        <v>0</v>
      </c>
      <c r="CK140" s="128">
        <f t="shared" si="46"/>
        <v>0</v>
      </c>
      <c r="CL140" s="128">
        <f t="shared" si="46"/>
        <v>0</v>
      </c>
      <c r="CM140" s="128">
        <f t="shared" si="46"/>
        <v>0</v>
      </c>
      <c r="CN140" s="128">
        <f t="shared" si="46"/>
        <v>0</v>
      </c>
      <c r="CO140" s="128">
        <f t="shared" si="46"/>
        <v>0</v>
      </c>
      <c r="CP140" s="128">
        <f t="shared" si="46"/>
        <v>0</v>
      </c>
      <c r="CQ140" s="128">
        <f t="shared" si="46"/>
        <v>0</v>
      </c>
      <c r="CR140" s="128">
        <f t="shared" si="46"/>
        <v>0</v>
      </c>
      <c r="CS140" s="128">
        <f t="shared" si="46"/>
        <v>0</v>
      </c>
      <c r="CT140" s="128">
        <f t="shared" si="46"/>
        <v>0</v>
      </c>
      <c r="CU140" s="128">
        <f t="shared" si="45"/>
        <v>0</v>
      </c>
      <c r="CV140" s="128">
        <f t="shared" si="45"/>
        <v>0</v>
      </c>
      <c r="CW140" s="128">
        <f t="shared" si="45"/>
        <v>0</v>
      </c>
      <c r="CX140" s="128">
        <f t="shared" si="45"/>
        <v>0</v>
      </c>
      <c r="CY140" s="128">
        <f t="shared" si="45"/>
        <v>0</v>
      </c>
      <c r="CZ140" s="128">
        <f t="shared" si="45"/>
        <v>0</v>
      </c>
      <c r="DA140" s="128">
        <f t="shared" si="30"/>
        <v>0</v>
      </c>
      <c r="DB140" s="128">
        <f t="shared" si="30"/>
        <v>0</v>
      </c>
      <c r="DC140" s="128"/>
    </row>
    <row r="141" spans="2:107" hidden="1" outlineLevel="1">
      <c r="B141" s="241" t="s">
        <v>171</v>
      </c>
      <c r="C141" s="242" t="s">
        <v>310</v>
      </c>
      <c r="D141" s="243" t="s">
        <v>311</v>
      </c>
      <c r="E141" s="244" t="e">
        <f t="shared" ca="1" si="59"/>
        <v>#NAME?</v>
      </c>
      <c r="F141" s="244"/>
      <c r="G141" s="245"/>
      <c r="H141" s="246" t="s">
        <v>5</v>
      </c>
      <c r="I141" s="77"/>
      <c r="J141" s="96"/>
      <c r="K141" s="97">
        <v>0</v>
      </c>
      <c r="L141" s="97"/>
      <c r="M141" s="97"/>
      <c r="N141" s="97"/>
      <c r="O141" s="97">
        <v>0</v>
      </c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8"/>
      <c r="AC141" s="97"/>
      <c r="AD141" s="97"/>
      <c r="AE141" s="97"/>
      <c r="AF141" s="97"/>
      <c r="AG141" s="98"/>
      <c r="AH141" s="97"/>
      <c r="AI141" s="97"/>
      <c r="AJ141" s="97"/>
      <c r="AK141" s="97"/>
      <c r="AL141" s="97"/>
      <c r="AM141" s="99"/>
      <c r="AN141" s="97"/>
      <c r="AO141" s="97"/>
      <c r="AP141" s="97"/>
      <c r="AQ141" s="97"/>
      <c r="AR141" s="100"/>
      <c r="AS141" s="97"/>
      <c r="AT141" s="97"/>
      <c r="AU141" s="97"/>
      <c r="AV141" s="97"/>
      <c r="AW141" s="97"/>
      <c r="AX141" s="97"/>
      <c r="AY141" s="97"/>
      <c r="AZ141" s="97"/>
      <c r="BA141" s="97"/>
      <c r="BB141" s="97"/>
      <c r="BC141" s="97"/>
      <c r="BD141" s="101"/>
      <c r="BE141" s="77"/>
      <c r="BF141" s="102">
        <f t="shared" si="61"/>
        <v>0</v>
      </c>
      <c r="BG141" s="103"/>
      <c r="BH141" s="104">
        <f t="shared" si="37"/>
        <v>0</v>
      </c>
      <c r="BI141" s="105">
        <f t="shared" si="43"/>
        <v>0</v>
      </c>
      <c r="BJ141" s="106"/>
      <c r="BK141" s="107">
        <f t="shared" si="44"/>
        <v>0</v>
      </c>
      <c r="BL141" s="104">
        <f t="shared" si="60"/>
        <v>0</v>
      </c>
      <c r="BM141" s="104">
        <v>0</v>
      </c>
      <c r="BN141" s="104">
        <f t="shared" si="29"/>
        <v>0</v>
      </c>
      <c r="BO141" s="1" t="s">
        <v>312</v>
      </c>
      <c r="BP141" s="1" t="s">
        <v>311</v>
      </c>
      <c r="BQ141" s="1">
        <v>6980.9999999999991</v>
      </c>
      <c r="BR141" s="1">
        <v>0</v>
      </c>
      <c r="BS141" s="7">
        <v>0</v>
      </c>
      <c r="BU141" s="128">
        <f t="shared" si="42"/>
        <v>0</v>
      </c>
      <c r="BV141" s="128">
        <f t="shared" si="42"/>
        <v>0</v>
      </c>
      <c r="BW141" s="128">
        <f t="shared" si="42"/>
        <v>0</v>
      </c>
      <c r="BX141" s="128">
        <f t="shared" si="42"/>
        <v>0</v>
      </c>
      <c r="BY141" s="128">
        <f t="shared" si="42"/>
        <v>0</v>
      </c>
      <c r="BZ141" s="128">
        <f t="shared" si="42"/>
        <v>0</v>
      </c>
      <c r="CA141" s="128">
        <f t="shared" si="42"/>
        <v>0</v>
      </c>
      <c r="CB141" s="128">
        <f t="shared" si="42"/>
        <v>0</v>
      </c>
      <c r="CC141" s="128">
        <f t="shared" si="42"/>
        <v>0</v>
      </c>
      <c r="CD141" s="128">
        <f t="shared" si="42"/>
        <v>0</v>
      </c>
      <c r="CE141" s="128">
        <f t="shared" si="42"/>
        <v>0</v>
      </c>
      <c r="CF141" s="128">
        <f t="shared" si="42"/>
        <v>0</v>
      </c>
      <c r="CG141" s="128">
        <f t="shared" si="42"/>
        <v>0</v>
      </c>
      <c r="CH141" s="128">
        <f t="shared" si="42"/>
        <v>0</v>
      </c>
      <c r="CI141" s="128">
        <f t="shared" si="42"/>
        <v>0</v>
      </c>
      <c r="CJ141" s="128">
        <f t="shared" si="42"/>
        <v>0</v>
      </c>
      <c r="CK141" s="128">
        <f t="shared" si="46"/>
        <v>0</v>
      </c>
      <c r="CL141" s="128">
        <f t="shared" si="46"/>
        <v>0</v>
      </c>
      <c r="CM141" s="128">
        <f t="shared" si="46"/>
        <v>0</v>
      </c>
      <c r="CN141" s="128">
        <f t="shared" si="46"/>
        <v>0</v>
      </c>
      <c r="CO141" s="128">
        <f t="shared" si="46"/>
        <v>0</v>
      </c>
      <c r="CP141" s="128">
        <f t="shared" si="46"/>
        <v>0</v>
      </c>
      <c r="CQ141" s="128">
        <f t="shared" si="46"/>
        <v>0</v>
      </c>
      <c r="CR141" s="128">
        <f t="shared" si="46"/>
        <v>0</v>
      </c>
      <c r="CS141" s="128">
        <f t="shared" si="46"/>
        <v>0</v>
      </c>
      <c r="CT141" s="128">
        <f t="shared" si="46"/>
        <v>0</v>
      </c>
      <c r="CU141" s="128">
        <f t="shared" si="45"/>
        <v>0</v>
      </c>
      <c r="CV141" s="128">
        <f t="shared" si="45"/>
        <v>0</v>
      </c>
      <c r="CW141" s="128">
        <f t="shared" si="45"/>
        <v>0</v>
      </c>
      <c r="CX141" s="128">
        <f t="shared" si="45"/>
        <v>0</v>
      </c>
      <c r="CY141" s="128">
        <f t="shared" si="45"/>
        <v>0</v>
      </c>
      <c r="CZ141" s="128">
        <f t="shared" si="45"/>
        <v>0</v>
      </c>
      <c r="DA141" s="128">
        <f t="shared" si="30"/>
        <v>0</v>
      </c>
      <c r="DB141" s="128">
        <f t="shared" si="30"/>
        <v>0</v>
      </c>
      <c r="DC141" s="128"/>
    </row>
    <row r="142" spans="2:107" hidden="1" outlineLevel="1">
      <c r="B142" s="241" t="s">
        <v>177</v>
      </c>
      <c r="C142" s="242" t="s">
        <v>313</v>
      </c>
      <c r="D142" s="243" t="s">
        <v>314</v>
      </c>
      <c r="E142" s="244" t="e">
        <f t="shared" ca="1" si="59"/>
        <v>#NAME?</v>
      </c>
      <c r="F142" s="244"/>
      <c r="G142" s="245"/>
      <c r="H142" s="246" t="s">
        <v>5</v>
      </c>
      <c r="I142" s="77"/>
      <c r="J142" s="96"/>
      <c r="K142" s="97">
        <v>0</v>
      </c>
      <c r="L142" s="97"/>
      <c r="M142" s="97"/>
      <c r="N142" s="97"/>
      <c r="O142" s="97">
        <v>0</v>
      </c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8"/>
      <c r="AC142" s="97"/>
      <c r="AD142" s="97"/>
      <c r="AE142" s="97"/>
      <c r="AF142" s="97"/>
      <c r="AG142" s="98"/>
      <c r="AH142" s="97"/>
      <c r="AI142" s="97"/>
      <c r="AJ142" s="97"/>
      <c r="AK142" s="97"/>
      <c r="AL142" s="97"/>
      <c r="AM142" s="99"/>
      <c r="AN142" s="97"/>
      <c r="AO142" s="97"/>
      <c r="AP142" s="97"/>
      <c r="AQ142" s="97"/>
      <c r="AR142" s="100"/>
      <c r="AS142" s="97"/>
      <c r="AT142" s="97"/>
      <c r="AU142" s="97"/>
      <c r="AV142" s="97"/>
      <c r="AW142" s="97"/>
      <c r="AX142" s="97"/>
      <c r="AY142" s="97"/>
      <c r="AZ142" s="97"/>
      <c r="BA142" s="97"/>
      <c r="BB142" s="97"/>
      <c r="BC142" s="97"/>
      <c r="BD142" s="101"/>
      <c r="BE142" s="77"/>
      <c r="BF142" s="102">
        <f t="shared" si="61"/>
        <v>0</v>
      </c>
      <c r="BG142" s="103"/>
      <c r="BH142" s="104">
        <f t="shared" si="37"/>
        <v>0</v>
      </c>
      <c r="BI142" s="105">
        <f t="shared" si="43"/>
        <v>0</v>
      </c>
      <c r="BJ142" s="106"/>
      <c r="BK142" s="107">
        <f t="shared" si="44"/>
        <v>0</v>
      </c>
      <c r="BL142" s="104">
        <f t="shared" si="60"/>
        <v>0</v>
      </c>
      <c r="BM142" s="104">
        <v>0</v>
      </c>
      <c r="BN142" s="104">
        <f t="shared" ref="BN142:BN203" si="62">BL142-BM142</f>
        <v>0</v>
      </c>
      <c r="BO142" s="1" t="s">
        <v>313</v>
      </c>
      <c r="BP142" s="1" t="s">
        <v>314</v>
      </c>
      <c r="BQ142" s="1">
        <v>10500</v>
      </c>
      <c r="BR142" s="1">
        <v>0</v>
      </c>
      <c r="BS142" s="7">
        <v>0</v>
      </c>
      <c r="BU142" s="128">
        <f t="shared" si="42"/>
        <v>0</v>
      </c>
      <c r="BV142" s="128">
        <f t="shared" si="42"/>
        <v>0</v>
      </c>
      <c r="BW142" s="128">
        <f t="shared" si="42"/>
        <v>0</v>
      </c>
      <c r="BX142" s="128">
        <f t="shared" si="42"/>
        <v>0</v>
      </c>
      <c r="BY142" s="128">
        <f t="shared" si="42"/>
        <v>0</v>
      </c>
      <c r="BZ142" s="128">
        <f t="shared" si="42"/>
        <v>0</v>
      </c>
      <c r="CA142" s="128">
        <f t="shared" si="42"/>
        <v>0</v>
      </c>
      <c r="CB142" s="128">
        <f t="shared" si="42"/>
        <v>0</v>
      </c>
      <c r="CC142" s="128">
        <f t="shared" si="42"/>
        <v>0</v>
      </c>
      <c r="CD142" s="128">
        <f t="shared" si="42"/>
        <v>0</v>
      </c>
      <c r="CE142" s="128">
        <f t="shared" si="42"/>
        <v>0</v>
      </c>
      <c r="CF142" s="128">
        <f t="shared" si="42"/>
        <v>0</v>
      </c>
      <c r="CG142" s="128">
        <f t="shared" si="46"/>
        <v>0</v>
      </c>
      <c r="CH142" s="128">
        <f t="shared" si="46"/>
        <v>0</v>
      </c>
      <c r="CI142" s="128">
        <f t="shared" si="46"/>
        <v>0</v>
      </c>
      <c r="CJ142" s="128">
        <f t="shared" si="46"/>
        <v>0</v>
      </c>
      <c r="CK142" s="128">
        <f t="shared" si="46"/>
        <v>0</v>
      </c>
      <c r="CL142" s="128">
        <f t="shared" si="46"/>
        <v>0</v>
      </c>
      <c r="CM142" s="128">
        <f t="shared" si="46"/>
        <v>0</v>
      </c>
      <c r="CN142" s="128">
        <f t="shared" si="46"/>
        <v>0</v>
      </c>
      <c r="CO142" s="128">
        <f t="shared" si="46"/>
        <v>0</v>
      </c>
      <c r="CP142" s="128">
        <f t="shared" si="46"/>
        <v>0</v>
      </c>
      <c r="CQ142" s="128">
        <f t="shared" si="46"/>
        <v>0</v>
      </c>
      <c r="CR142" s="128">
        <f t="shared" si="46"/>
        <v>0</v>
      </c>
      <c r="CS142" s="128">
        <f t="shared" si="46"/>
        <v>0</v>
      </c>
      <c r="CT142" s="128">
        <f t="shared" si="46"/>
        <v>0</v>
      </c>
      <c r="CU142" s="128">
        <f t="shared" si="45"/>
        <v>0</v>
      </c>
      <c r="CV142" s="128">
        <f t="shared" si="45"/>
        <v>0</v>
      </c>
      <c r="CW142" s="128">
        <f t="shared" si="45"/>
        <v>0</v>
      </c>
      <c r="CX142" s="128">
        <f t="shared" si="45"/>
        <v>0</v>
      </c>
      <c r="CY142" s="128">
        <f t="shared" si="45"/>
        <v>0</v>
      </c>
      <c r="CZ142" s="128">
        <f t="shared" si="45"/>
        <v>0</v>
      </c>
      <c r="DA142" s="128">
        <f t="shared" si="30"/>
        <v>0</v>
      </c>
      <c r="DB142" s="128">
        <f t="shared" si="30"/>
        <v>0</v>
      </c>
      <c r="DC142" s="128"/>
    </row>
    <row r="143" spans="2:107" hidden="1" outlineLevel="1">
      <c r="B143" s="241" t="s">
        <v>177</v>
      </c>
      <c r="C143" s="242" t="s">
        <v>315</v>
      </c>
      <c r="D143" s="243" t="s">
        <v>316</v>
      </c>
      <c r="E143" s="244" t="e">
        <f t="shared" ca="1" si="59"/>
        <v>#NAME?</v>
      </c>
      <c r="F143" s="244"/>
      <c r="G143" s="245"/>
      <c r="H143" s="246" t="s">
        <v>52</v>
      </c>
      <c r="I143" s="77"/>
      <c r="J143" s="96"/>
      <c r="K143" s="97">
        <v>0</v>
      </c>
      <c r="L143" s="97"/>
      <c r="M143" s="97"/>
      <c r="N143" s="97"/>
      <c r="O143" s="97">
        <v>0</v>
      </c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8"/>
      <c r="AC143" s="97"/>
      <c r="AD143" s="97"/>
      <c r="AE143" s="97"/>
      <c r="AF143" s="97"/>
      <c r="AG143" s="98"/>
      <c r="AH143" s="97"/>
      <c r="AI143" s="97"/>
      <c r="AJ143" s="97"/>
      <c r="AK143" s="97"/>
      <c r="AL143" s="97"/>
      <c r="AM143" s="99"/>
      <c r="AN143" s="97"/>
      <c r="AO143" s="97"/>
      <c r="AP143" s="97"/>
      <c r="AQ143" s="97"/>
      <c r="AR143" s="100"/>
      <c r="AS143" s="97"/>
      <c r="AT143" s="97"/>
      <c r="AU143" s="97"/>
      <c r="AV143" s="97"/>
      <c r="AW143" s="97"/>
      <c r="AX143" s="97"/>
      <c r="AY143" s="97"/>
      <c r="AZ143" s="97"/>
      <c r="BA143" s="97"/>
      <c r="BB143" s="97"/>
      <c r="BC143" s="97"/>
      <c r="BD143" s="101"/>
      <c r="BE143" s="77"/>
      <c r="BF143" s="102">
        <f t="shared" si="61"/>
        <v>0</v>
      </c>
      <c r="BG143" s="103"/>
      <c r="BH143" s="104">
        <f t="shared" si="37"/>
        <v>0</v>
      </c>
      <c r="BI143" s="105">
        <f t="shared" si="43"/>
        <v>0</v>
      </c>
      <c r="BJ143" s="106"/>
      <c r="BK143" s="107">
        <f t="shared" si="44"/>
        <v>0</v>
      </c>
      <c r="BL143" s="104">
        <f t="shared" si="60"/>
        <v>0</v>
      </c>
      <c r="BM143" s="104">
        <v>0</v>
      </c>
      <c r="BN143" s="104">
        <f t="shared" si="62"/>
        <v>0</v>
      </c>
      <c r="BO143" s="1" t="s">
        <v>315</v>
      </c>
      <c r="BP143" s="1" t="s">
        <v>316</v>
      </c>
      <c r="BQ143" s="1">
        <v>6981</v>
      </c>
      <c r="BR143" s="1">
        <v>0</v>
      </c>
      <c r="BS143" s="7">
        <v>0</v>
      </c>
      <c r="BU143" s="128">
        <f t="shared" si="42"/>
        <v>0</v>
      </c>
      <c r="BV143" s="128">
        <f t="shared" si="42"/>
        <v>0</v>
      </c>
      <c r="BW143" s="128">
        <f t="shared" si="42"/>
        <v>0</v>
      </c>
      <c r="BX143" s="128">
        <f t="shared" si="42"/>
        <v>0</v>
      </c>
      <c r="BY143" s="128">
        <f t="shared" si="42"/>
        <v>0</v>
      </c>
      <c r="BZ143" s="128">
        <f t="shared" si="42"/>
        <v>0</v>
      </c>
      <c r="CA143" s="128">
        <f t="shared" si="42"/>
        <v>0</v>
      </c>
      <c r="CB143" s="128">
        <f t="shared" si="42"/>
        <v>0</v>
      </c>
      <c r="CC143" s="128">
        <f t="shared" si="42"/>
        <v>0</v>
      </c>
      <c r="CD143" s="128">
        <f t="shared" si="42"/>
        <v>0</v>
      </c>
      <c r="CE143" s="128">
        <f t="shared" si="42"/>
        <v>0</v>
      </c>
      <c r="CF143" s="128">
        <f t="shared" si="42"/>
        <v>0</v>
      </c>
      <c r="CG143" s="128">
        <f t="shared" si="46"/>
        <v>0</v>
      </c>
      <c r="CH143" s="128">
        <f t="shared" si="46"/>
        <v>0</v>
      </c>
      <c r="CI143" s="128">
        <f t="shared" si="46"/>
        <v>0</v>
      </c>
      <c r="CJ143" s="128">
        <f t="shared" si="46"/>
        <v>0</v>
      </c>
      <c r="CK143" s="128">
        <f t="shared" si="46"/>
        <v>0</v>
      </c>
      <c r="CL143" s="128">
        <f t="shared" si="46"/>
        <v>0</v>
      </c>
      <c r="CM143" s="128">
        <f t="shared" si="46"/>
        <v>0</v>
      </c>
      <c r="CN143" s="128">
        <f t="shared" si="46"/>
        <v>0</v>
      </c>
      <c r="CO143" s="128">
        <f t="shared" si="46"/>
        <v>0</v>
      </c>
      <c r="CP143" s="128">
        <f t="shared" si="46"/>
        <v>0</v>
      </c>
      <c r="CQ143" s="128">
        <f t="shared" si="46"/>
        <v>0</v>
      </c>
      <c r="CR143" s="128">
        <f t="shared" si="46"/>
        <v>0</v>
      </c>
      <c r="CS143" s="128">
        <f t="shared" si="46"/>
        <v>0</v>
      </c>
      <c r="CT143" s="128">
        <f t="shared" si="46"/>
        <v>0</v>
      </c>
      <c r="CU143" s="128">
        <f t="shared" si="45"/>
        <v>0</v>
      </c>
      <c r="CV143" s="128">
        <f t="shared" si="45"/>
        <v>0</v>
      </c>
      <c r="CW143" s="128">
        <f t="shared" si="45"/>
        <v>0</v>
      </c>
      <c r="CX143" s="128">
        <f t="shared" si="45"/>
        <v>0</v>
      </c>
      <c r="CY143" s="128">
        <f t="shared" si="45"/>
        <v>0</v>
      </c>
      <c r="CZ143" s="128">
        <f t="shared" si="45"/>
        <v>0</v>
      </c>
      <c r="DA143" s="128">
        <f t="shared" si="30"/>
        <v>0</v>
      </c>
      <c r="DB143" s="128">
        <f t="shared" si="30"/>
        <v>0</v>
      </c>
      <c r="DC143" s="128"/>
    </row>
    <row r="144" spans="2:107" hidden="1" outlineLevel="1">
      <c r="B144" s="241" t="s">
        <v>177</v>
      </c>
      <c r="C144" s="242" t="s">
        <v>317</v>
      </c>
      <c r="D144" s="243" t="s">
        <v>318</v>
      </c>
      <c r="E144" s="244" t="e">
        <f t="shared" ca="1" si="59"/>
        <v>#NAME?</v>
      </c>
      <c r="F144" s="244"/>
      <c r="G144" s="245"/>
      <c r="H144" s="246" t="s">
        <v>5</v>
      </c>
      <c r="I144" s="77"/>
      <c r="J144" s="96"/>
      <c r="K144" s="97">
        <v>0</v>
      </c>
      <c r="L144" s="97"/>
      <c r="M144" s="97"/>
      <c r="N144" s="97"/>
      <c r="O144" s="97">
        <v>0</v>
      </c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8"/>
      <c r="AC144" s="97"/>
      <c r="AD144" s="97"/>
      <c r="AE144" s="97"/>
      <c r="AF144" s="97"/>
      <c r="AG144" s="98"/>
      <c r="AH144" s="97"/>
      <c r="AI144" s="97"/>
      <c r="AJ144" s="97"/>
      <c r="AK144" s="97"/>
      <c r="AL144" s="97"/>
      <c r="AM144" s="99"/>
      <c r="AN144" s="97"/>
      <c r="AO144" s="97"/>
      <c r="AP144" s="97"/>
      <c r="AQ144" s="97"/>
      <c r="AR144" s="100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101"/>
      <c r="BE144" s="77"/>
      <c r="BF144" s="102">
        <f t="shared" si="61"/>
        <v>0</v>
      </c>
      <c r="BG144" s="103"/>
      <c r="BH144" s="104">
        <f t="shared" si="37"/>
        <v>0</v>
      </c>
      <c r="BI144" s="105">
        <f t="shared" si="43"/>
        <v>0</v>
      </c>
      <c r="BJ144" s="106"/>
      <c r="BK144" s="107">
        <f t="shared" si="44"/>
        <v>0</v>
      </c>
      <c r="BL144" s="104">
        <f t="shared" si="60"/>
        <v>0</v>
      </c>
      <c r="BM144" s="104">
        <v>0</v>
      </c>
      <c r="BN144" s="104">
        <f t="shared" si="62"/>
        <v>0</v>
      </c>
      <c r="BO144" s="1" t="s">
        <v>317</v>
      </c>
      <c r="BP144" s="1" t="s">
        <v>318</v>
      </c>
      <c r="BQ144" s="1">
        <v>6750</v>
      </c>
      <c r="BR144" s="1">
        <v>0</v>
      </c>
      <c r="BS144" s="7">
        <v>0</v>
      </c>
      <c r="BU144" s="128">
        <f t="shared" si="42"/>
        <v>0</v>
      </c>
      <c r="BV144" s="128">
        <f t="shared" si="42"/>
        <v>0</v>
      </c>
      <c r="BW144" s="128">
        <f t="shared" si="42"/>
        <v>0</v>
      </c>
      <c r="BX144" s="128">
        <f t="shared" si="42"/>
        <v>0</v>
      </c>
      <c r="BY144" s="128">
        <f t="shared" si="42"/>
        <v>0</v>
      </c>
      <c r="BZ144" s="128">
        <f t="shared" si="42"/>
        <v>0</v>
      </c>
      <c r="CA144" s="128">
        <f t="shared" si="42"/>
        <v>0</v>
      </c>
      <c r="CB144" s="128">
        <f t="shared" si="42"/>
        <v>0</v>
      </c>
      <c r="CC144" s="128">
        <f t="shared" si="42"/>
        <v>0</v>
      </c>
      <c r="CD144" s="128">
        <f t="shared" si="42"/>
        <v>0</v>
      </c>
      <c r="CE144" s="128">
        <f t="shared" si="42"/>
        <v>0</v>
      </c>
      <c r="CF144" s="128">
        <f t="shared" si="42"/>
        <v>0</v>
      </c>
      <c r="CG144" s="128">
        <f t="shared" si="46"/>
        <v>0</v>
      </c>
      <c r="CH144" s="128">
        <f t="shared" si="46"/>
        <v>0</v>
      </c>
      <c r="CI144" s="128">
        <f t="shared" si="46"/>
        <v>0</v>
      </c>
      <c r="CJ144" s="128">
        <f t="shared" si="46"/>
        <v>0</v>
      </c>
      <c r="CK144" s="128">
        <f t="shared" si="46"/>
        <v>0</v>
      </c>
      <c r="CL144" s="128">
        <f t="shared" si="46"/>
        <v>0</v>
      </c>
      <c r="CM144" s="128">
        <f t="shared" si="46"/>
        <v>0</v>
      </c>
      <c r="CN144" s="128">
        <f t="shared" si="46"/>
        <v>0</v>
      </c>
      <c r="CO144" s="128">
        <f t="shared" si="46"/>
        <v>0</v>
      </c>
      <c r="CP144" s="128">
        <f t="shared" si="46"/>
        <v>0</v>
      </c>
      <c r="CQ144" s="128">
        <f t="shared" si="46"/>
        <v>0</v>
      </c>
      <c r="CR144" s="128">
        <f t="shared" si="46"/>
        <v>0</v>
      </c>
      <c r="CS144" s="128">
        <f t="shared" si="46"/>
        <v>0</v>
      </c>
      <c r="CT144" s="128">
        <f t="shared" si="46"/>
        <v>0</v>
      </c>
      <c r="CU144" s="128">
        <f t="shared" si="45"/>
        <v>0</v>
      </c>
      <c r="CV144" s="128">
        <f t="shared" si="45"/>
        <v>0</v>
      </c>
      <c r="CW144" s="128">
        <f t="shared" si="45"/>
        <v>0</v>
      </c>
      <c r="CX144" s="128">
        <f t="shared" si="45"/>
        <v>0</v>
      </c>
      <c r="CY144" s="128">
        <f t="shared" si="45"/>
        <v>0</v>
      </c>
      <c r="CZ144" s="128">
        <f t="shared" si="45"/>
        <v>0</v>
      </c>
      <c r="DA144" s="128">
        <f t="shared" si="30"/>
        <v>0</v>
      </c>
      <c r="DB144" s="128">
        <f t="shared" si="30"/>
        <v>0</v>
      </c>
      <c r="DC144" s="128"/>
    </row>
    <row r="145" spans="2:107" hidden="1" outlineLevel="1">
      <c r="B145" s="241" t="s">
        <v>177</v>
      </c>
      <c r="C145" s="242" t="s">
        <v>319</v>
      </c>
      <c r="D145" s="243" t="s">
        <v>320</v>
      </c>
      <c r="E145" s="244" t="e">
        <f t="shared" ca="1" si="59"/>
        <v>#NAME?</v>
      </c>
      <c r="F145" s="244"/>
      <c r="G145" s="245"/>
      <c r="H145" s="246" t="s">
        <v>321</v>
      </c>
      <c r="I145" s="77"/>
      <c r="J145" s="96"/>
      <c r="K145" s="97">
        <v>0</v>
      </c>
      <c r="L145" s="97"/>
      <c r="M145" s="97"/>
      <c r="N145" s="97"/>
      <c r="O145" s="97">
        <v>0</v>
      </c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8"/>
      <c r="AC145" s="97"/>
      <c r="AD145" s="97"/>
      <c r="AE145" s="97"/>
      <c r="AF145" s="97"/>
      <c r="AG145" s="98"/>
      <c r="AH145" s="97"/>
      <c r="AI145" s="97"/>
      <c r="AJ145" s="97"/>
      <c r="AK145" s="97"/>
      <c r="AL145" s="97"/>
      <c r="AM145" s="99"/>
      <c r="AN145" s="97"/>
      <c r="AO145" s="97"/>
      <c r="AP145" s="97"/>
      <c r="AQ145" s="97"/>
      <c r="AR145" s="100"/>
      <c r="AS145" s="97"/>
      <c r="AT145" s="97"/>
      <c r="AU145" s="97"/>
      <c r="AV145" s="97"/>
      <c r="AW145" s="97"/>
      <c r="AX145" s="97"/>
      <c r="AY145" s="97"/>
      <c r="AZ145" s="97"/>
      <c r="BA145" s="97"/>
      <c r="BB145" s="97"/>
      <c r="BC145" s="97"/>
      <c r="BD145" s="101"/>
      <c r="BE145" s="77"/>
      <c r="BF145" s="102">
        <f t="shared" si="61"/>
        <v>0</v>
      </c>
      <c r="BG145" s="103"/>
      <c r="BH145" s="104">
        <f t="shared" si="37"/>
        <v>0</v>
      </c>
      <c r="BI145" s="105">
        <f t="shared" si="43"/>
        <v>0</v>
      </c>
      <c r="BJ145" s="106"/>
      <c r="BK145" s="107">
        <f t="shared" si="44"/>
        <v>0</v>
      </c>
      <c r="BL145" s="104">
        <f t="shared" si="60"/>
        <v>0</v>
      </c>
      <c r="BM145" s="104">
        <v>0</v>
      </c>
      <c r="BN145" s="104">
        <f t="shared" si="62"/>
        <v>0</v>
      </c>
      <c r="BO145" s="1" t="s">
        <v>319</v>
      </c>
      <c r="BP145" s="1" t="s">
        <v>57</v>
      </c>
      <c r="BQ145" s="1">
        <v>6981</v>
      </c>
      <c r="BR145" s="1">
        <v>19</v>
      </c>
      <c r="BS145" s="7">
        <v>132639</v>
      </c>
      <c r="BU145" s="128">
        <f t="shared" si="42"/>
        <v>0</v>
      </c>
      <c r="BV145" s="128">
        <f t="shared" si="42"/>
        <v>0</v>
      </c>
      <c r="BW145" s="128">
        <f t="shared" si="42"/>
        <v>0</v>
      </c>
      <c r="BX145" s="128">
        <f t="shared" si="42"/>
        <v>0</v>
      </c>
      <c r="BY145" s="128">
        <f t="shared" si="42"/>
        <v>0</v>
      </c>
      <c r="BZ145" s="128">
        <f t="shared" si="42"/>
        <v>0</v>
      </c>
      <c r="CA145" s="128">
        <f t="shared" si="42"/>
        <v>0</v>
      </c>
      <c r="CB145" s="128">
        <f t="shared" si="42"/>
        <v>0</v>
      </c>
      <c r="CC145" s="128">
        <f t="shared" si="42"/>
        <v>0</v>
      </c>
      <c r="CD145" s="128">
        <f t="shared" si="42"/>
        <v>0</v>
      </c>
      <c r="CE145" s="128">
        <f t="shared" si="42"/>
        <v>0</v>
      </c>
      <c r="CF145" s="128">
        <f t="shared" si="42"/>
        <v>0</v>
      </c>
      <c r="CG145" s="128">
        <f t="shared" si="46"/>
        <v>0</v>
      </c>
      <c r="CH145" s="128">
        <f t="shared" si="46"/>
        <v>0</v>
      </c>
      <c r="CI145" s="128">
        <f t="shared" si="46"/>
        <v>0</v>
      </c>
      <c r="CJ145" s="128">
        <f t="shared" si="46"/>
        <v>0</v>
      </c>
      <c r="CK145" s="128">
        <f t="shared" si="46"/>
        <v>0</v>
      </c>
      <c r="CL145" s="128">
        <f t="shared" si="46"/>
        <v>0</v>
      </c>
      <c r="CM145" s="128">
        <f t="shared" si="46"/>
        <v>0</v>
      </c>
      <c r="CN145" s="128">
        <f t="shared" si="46"/>
        <v>0</v>
      </c>
      <c r="CO145" s="128">
        <f t="shared" si="46"/>
        <v>0</v>
      </c>
      <c r="CP145" s="128">
        <f t="shared" si="46"/>
        <v>0</v>
      </c>
      <c r="CQ145" s="128">
        <f t="shared" si="46"/>
        <v>0</v>
      </c>
      <c r="CR145" s="128">
        <f t="shared" si="46"/>
        <v>0</v>
      </c>
      <c r="CS145" s="128">
        <f t="shared" si="46"/>
        <v>0</v>
      </c>
      <c r="CT145" s="128">
        <f t="shared" si="46"/>
        <v>0</v>
      </c>
      <c r="CU145" s="128">
        <f t="shared" si="45"/>
        <v>0</v>
      </c>
      <c r="CV145" s="128">
        <f t="shared" si="45"/>
        <v>0</v>
      </c>
      <c r="CW145" s="128">
        <f t="shared" si="45"/>
        <v>0</v>
      </c>
      <c r="CX145" s="128">
        <f t="shared" si="45"/>
        <v>0</v>
      </c>
      <c r="CY145" s="128">
        <f t="shared" si="45"/>
        <v>0</v>
      </c>
      <c r="CZ145" s="128">
        <f t="shared" si="45"/>
        <v>0</v>
      </c>
      <c r="DA145" s="128">
        <f t="shared" si="30"/>
        <v>0</v>
      </c>
      <c r="DB145" s="128">
        <f t="shared" si="30"/>
        <v>0</v>
      </c>
      <c r="DC145" s="128"/>
    </row>
    <row r="146" spans="2:107" hidden="1" outlineLevel="1">
      <c r="B146" s="241" t="s">
        <v>177</v>
      </c>
      <c r="C146" s="242" t="s">
        <v>322</v>
      </c>
      <c r="D146" s="243" t="s">
        <v>320</v>
      </c>
      <c r="E146" s="244" t="e">
        <f t="shared" ca="1" si="59"/>
        <v>#NAME?</v>
      </c>
      <c r="F146" s="244"/>
      <c r="G146" s="245" t="s">
        <v>323</v>
      </c>
      <c r="H146" s="246" t="s">
        <v>321</v>
      </c>
      <c r="I146" s="77"/>
      <c r="J146" s="96"/>
      <c r="K146" s="97">
        <v>0</v>
      </c>
      <c r="L146" s="97"/>
      <c r="M146" s="97"/>
      <c r="N146" s="97"/>
      <c r="O146" s="97">
        <v>0</v>
      </c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8"/>
      <c r="AC146" s="97"/>
      <c r="AD146" s="97"/>
      <c r="AE146" s="97"/>
      <c r="AF146" s="97"/>
      <c r="AG146" s="98"/>
      <c r="AH146" s="97"/>
      <c r="AI146" s="97"/>
      <c r="AJ146" s="97"/>
      <c r="AK146" s="97"/>
      <c r="AL146" s="97"/>
      <c r="AM146" s="99"/>
      <c r="AN146" s="97"/>
      <c r="AO146" s="97"/>
      <c r="AP146" s="97"/>
      <c r="AQ146" s="97"/>
      <c r="AR146" s="100"/>
      <c r="AS146" s="97"/>
      <c r="AT146" s="97"/>
      <c r="AU146" s="97"/>
      <c r="AV146" s="97"/>
      <c r="AW146" s="97"/>
      <c r="AX146" s="97"/>
      <c r="AY146" s="97"/>
      <c r="AZ146" s="97"/>
      <c r="BA146" s="97"/>
      <c r="BB146" s="97"/>
      <c r="BC146" s="97"/>
      <c r="BD146" s="101"/>
      <c r="BE146" s="77"/>
      <c r="BF146" s="102">
        <f t="shared" si="61"/>
        <v>0</v>
      </c>
      <c r="BG146" s="103"/>
      <c r="BH146" s="104">
        <f t="shared" si="37"/>
        <v>0</v>
      </c>
      <c r="BI146" s="105">
        <f t="shared" si="43"/>
        <v>0</v>
      </c>
      <c r="BJ146" s="106"/>
      <c r="BK146" s="107">
        <f t="shared" si="44"/>
        <v>0</v>
      </c>
      <c r="BL146" s="104">
        <f t="shared" si="60"/>
        <v>0</v>
      </c>
      <c r="BM146" s="104">
        <v>0</v>
      </c>
      <c r="BN146" s="104">
        <f t="shared" si="62"/>
        <v>0</v>
      </c>
      <c r="BO146" s="1" t="s">
        <v>322</v>
      </c>
      <c r="BP146" s="1" t="s">
        <v>57</v>
      </c>
      <c r="BQ146" s="1">
        <v>0</v>
      </c>
      <c r="BR146" s="1">
        <v>38</v>
      </c>
      <c r="BS146" s="7">
        <v>0</v>
      </c>
      <c r="BU146" s="128">
        <f t="shared" si="42"/>
        <v>0</v>
      </c>
      <c r="BV146" s="128">
        <f t="shared" si="42"/>
        <v>0</v>
      </c>
      <c r="BW146" s="128">
        <f t="shared" si="42"/>
        <v>0</v>
      </c>
      <c r="BX146" s="128">
        <f t="shared" si="42"/>
        <v>0</v>
      </c>
      <c r="BY146" s="128">
        <f t="shared" si="42"/>
        <v>0</v>
      </c>
      <c r="BZ146" s="128">
        <f t="shared" si="42"/>
        <v>0</v>
      </c>
      <c r="CA146" s="128">
        <f t="shared" si="42"/>
        <v>0</v>
      </c>
      <c r="CB146" s="128">
        <f t="shared" si="42"/>
        <v>0</v>
      </c>
      <c r="CC146" s="128">
        <f t="shared" si="42"/>
        <v>0</v>
      </c>
      <c r="CD146" s="128">
        <f t="shared" si="42"/>
        <v>0</v>
      </c>
      <c r="CE146" s="128">
        <f t="shared" ref="CA146:CL199" si="63">AF146*$BJ146</f>
        <v>0</v>
      </c>
      <c r="CF146" s="128">
        <f t="shared" si="63"/>
        <v>0</v>
      </c>
      <c r="CG146" s="128">
        <f t="shared" si="46"/>
        <v>0</v>
      </c>
      <c r="CH146" s="128">
        <f t="shared" si="46"/>
        <v>0</v>
      </c>
      <c r="CI146" s="128">
        <f t="shared" si="46"/>
        <v>0</v>
      </c>
      <c r="CJ146" s="128">
        <f t="shared" si="46"/>
        <v>0</v>
      </c>
      <c r="CK146" s="128">
        <f t="shared" si="46"/>
        <v>0</v>
      </c>
      <c r="CL146" s="128">
        <f t="shared" si="46"/>
        <v>0</v>
      </c>
      <c r="CM146" s="128">
        <f t="shared" si="46"/>
        <v>0</v>
      </c>
      <c r="CN146" s="128">
        <f t="shared" si="46"/>
        <v>0</v>
      </c>
      <c r="CO146" s="128">
        <f t="shared" si="46"/>
        <v>0</v>
      </c>
      <c r="CP146" s="128">
        <f t="shared" si="46"/>
        <v>0</v>
      </c>
      <c r="CQ146" s="128">
        <f t="shared" si="46"/>
        <v>0</v>
      </c>
      <c r="CR146" s="128">
        <f t="shared" si="46"/>
        <v>0</v>
      </c>
      <c r="CS146" s="128">
        <f t="shared" si="46"/>
        <v>0</v>
      </c>
      <c r="CT146" s="128">
        <f t="shared" si="46"/>
        <v>0</v>
      </c>
      <c r="CU146" s="128">
        <f t="shared" si="45"/>
        <v>0</v>
      </c>
      <c r="CV146" s="128">
        <f t="shared" si="45"/>
        <v>0</v>
      </c>
      <c r="CW146" s="128">
        <f t="shared" si="45"/>
        <v>0</v>
      </c>
      <c r="CX146" s="128">
        <f t="shared" si="45"/>
        <v>0</v>
      </c>
      <c r="CY146" s="128">
        <f t="shared" si="45"/>
        <v>0</v>
      </c>
      <c r="CZ146" s="128">
        <f t="shared" si="45"/>
        <v>0</v>
      </c>
      <c r="DA146" s="128">
        <f t="shared" si="30"/>
        <v>0</v>
      </c>
      <c r="DB146" s="128">
        <f t="shared" si="30"/>
        <v>0</v>
      </c>
      <c r="DC146" s="128"/>
    </row>
    <row r="147" spans="2:107" hidden="1" outlineLevel="1">
      <c r="B147" s="241" t="s">
        <v>324</v>
      </c>
      <c r="C147" s="242" t="s">
        <v>325</v>
      </c>
      <c r="D147" s="243" t="s">
        <v>326</v>
      </c>
      <c r="E147" s="244" t="e">
        <f t="shared" ca="1" si="59"/>
        <v>#NAME?</v>
      </c>
      <c r="F147" s="244"/>
      <c r="G147" s="245"/>
      <c r="H147" s="246" t="s">
        <v>5</v>
      </c>
      <c r="I147" s="77"/>
      <c r="J147" s="96"/>
      <c r="K147" s="97">
        <v>0</v>
      </c>
      <c r="L147" s="97"/>
      <c r="M147" s="97"/>
      <c r="N147" s="97"/>
      <c r="O147" s="97">
        <v>0</v>
      </c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8"/>
      <c r="AC147" s="97"/>
      <c r="AD147" s="97"/>
      <c r="AE147" s="97"/>
      <c r="AF147" s="97"/>
      <c r="AG147" s="98"/>
      <c r="AH147" s="97"/>
      <c r="AI147" s="97"/>
      <c r="AJ147" s="97"/>
      <c r="AK147" s="97"/>
      <c r="AL147" s="97"/>
      <c r="AM147" s="99"/>
      <c r="AN147" s="97"/>
      <c r="AO147" s="97"/>
      <c r="AP147" s="97"/>
      <c r="AQ147" s="97"/>
      <c r="AR147" s="100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  <c r="BC147" s="97"/>
      <c r="BD147" s="101"/>
      <c r="BE147" s="77"/>
      <c r="BF147" s="102">
        <f t="shared" si="61"/>
        <v>0</v>
      </c>
      <c r="BG147" s="103"/>
      <c r="BH147" s="104">
        <f t="shared" si="37"/>
        <v>0</v>
      </c>
      <c r="BI147" s="105">
        <f t="shared" si="43"/>
        <v>0</v>
      </c>
      <c r="BJ147" s="106"/>
      <c r="BK147" s="107">
        <f t="shared" si="44"/>
        <v>0</v>
      </c>
      <c r="BL147" s="104">
        <f t="shared" si="60"/>
        <v>0</v>
      </c>
      <c r="BM147" s="104">
        <v>0</v>
      </c>
      <c r="BN147" s="104">
        <f t="shared" si="62"/>
        <v>0</v>
      </c>
      <c r="BO147" s="1" t="s">
        <v>325</v>
      </c>
      <c r="BP147" s="1" t="s">
        <v>326</v>
      </c>
      <c r="BQ147" s="1">
        <v>12000</v>
      </c>
      <c r="BR147" s="1">
        <v>0</v>
      </c>
      <c r="BS147" s="7">
        <v>0</v>
      </c>
      <c r="BU147" s="128">
        <f t="shared" ref="BU147:CF200" si="64">V147*$BJ147</f>
        <v>0</v>
      </c>
      <c r="BV147" s="128">
        <f t="shared" si="64"/>
        <v>0</v>
      </c>
      <c r="BW147" s="128">
        <f t="shared" si="64"/>
        <v>0</v>
      </c>
      <c r="BX147" s="128">
        <f t="shared" si="64"/>
        <v>0</v>
      </c>
      <c r="BY147" s="128">
        <f t="shared" si="64"/>
        <v>0</v>
      </c>
      <c r="BZ147" s="128">
        <f t="shared" si="64"/>
        <v>0</v>
      </c>
      <c r="CA147" s="128">
        <f t="shared" si="63"/>
        <v>0</v>
      </c>
      <c r="CB147" s="128">
        <f t="shared" si="63"/>
        <v>0</v>
      </c>
      <c r="CC147" s="128">
        <f t="shared" si="63"/>
        <v>0</v>
      </c>
      <c r="CD147" s="128">
        <f t="shared" si="63"/>
        <v>0</v>
      </c>
      <c r="CE147" s="128">
        <f t="shared" si="63"/>
        <v>0</v>
      </c>
      <c r="CF147" s="128">
        <f t="shared" si="63"/>
        <v>0</v>
      </c>
      <c r="CG147" s="128">
        <f t="shared" si="46"/>
        <v>0</v>
      </c>
      <c r="CH147" s="128">
        <f t="shared" si="46"/>
        <v>0</v>
      </c>
      <c r="CI147" s="128">
        <f t="shared" si="46"/>
        <v>0</v>
      </c>
      <c r="CJ147" s="128">
        <f t="shared" si="46"/>
        <v>0</v>
      </c>
      <c r="CK147" s="128">
        <f t="shared" si="46"/>
        <v>0</v>
      </c>
      <c r="CL147" s="128">
        <f t="shared" si="46"/>
        <v>0</v>
      </c>
      <c r="CM147" s="128">
        <f t="shared" si="46"/>
        <v>0</v>
      </c>
      <c r="CN147" s="128">
        <f t="shared" si="46"/>
        <v>0</v>
      </c>
      <c r="CO147" s="128">
        <f t="shared" si="46"/>
        <v>0</v>
      </c>
      <c r="CP147" s="128">
        <f t="shared" si="46"/>
        <v>0</v>
      </c>
      <c r="CQ147" s="128">
        <f t="shared" si="46"/>
        <v>0</v>
      </c>
      <c r="CR147" s="128">
        <f t="shared" si="46"/>
        <v>0</v>
      </c>
      <c r="CS147" s="128">
        <f t="shared" si="46"/>
        <v>0</v>
      </c>
      <c r="CT147" s="128">
        <f t="shared" si="46"/>
        <v>0</v>
      </c>
      <c r="CU147" s="128">
        <f t="shared" si="45"/>
        <v>0</v>
      </c>
      <c r="CV147" s="128">
        <f t="shared" si="45"/>
        <v>0</v>
      </c>
      <c r="CW147" s="128">
        <f t="shared" si="45"/>
        <v>0</v>
      </c>
      <c r="CX147" s="128">
        <f t="shared" si="45"/>
        <v>0</v>
      </c>
      <c r="CY147" s="128">
        <f t="shared" si="45"/>
        <v>0</v>
      </c>
      <c r="CZ147" s="128">
        <f t="shared" si="45"/>
        <v>0</v>
      </c>
      <c r="DA147" s="128">
        <f t="shared" si="30"/>
        <v>0</v>
      </c>
      <c r="DB147" s="128">
        <f t="shared" si="30"/>
        <v>0</v>
      </c>
      <c r="DC147" s="128"/>
    </row>
    <row r="148" spans="2:107" hidden="1" outlineLevel="1">
      <c r="B148" s="241" t="s">
        <v>324</v>
      </c>
      <c r="C148" s="242" t="s">
        <v>325</v>
      </c>
      <c r="D148" s="243" t="s">
        <v>327</v>
      </c>
      <c r="E148" s="244" t="e">
        <f t="shared" ca="1" si="59"/>
        <v>#NAME?</v>
      </c>
      <c r="F148" s="244"/>
      <c r="G148" s="245" t="s">
        <v>328</v>
      </c>
      <c r="H148" s="246" t="s">
        <v>5</v>
      </c>
      <c r="I148" s="77"/>
      <c r="J148" s="96"/>
      <c r="K148" s="97">
        <v>0</v>
      </c>
      <c r="L148" s="97"/>
      <c r="M148" s="97"/>
      <c r="N148" s="97"/>
      <c r="O148" s="97">
        <v>0</v>
      </c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8"/>
      <c r="AC148" s="97"/>
      <c r="AD148" s="97"/>
      <c r="AE148" s="97"/>
      <c r="AF148" s="97"/>
      <c r="AG148" s="98"/>
      <c r="AH148" s="97"/>
      <c r="AI148" s="97"/>
      <c r="AJ148" s="97"/>
      <c r="AK148" s="97"/>
      <c r="AL148" s="97"/>
      <c r="AM148" s="99"/>
      <c r="AN148" s="97"/>
      <c r="AO148" s="97"/>
      <c r="AP148" s="97"/>
      <c r="AQ148" s="97"/>
      <c r="AR148" s="100"/>
      <c r="AS148" s="97"/>
      <c r="AT148" s="97"/>
      <c r="AU148" s="97"/>
      <c r="AV148" s="97"/>
      <c r="AW148" s="97"/>
      <c r="AX148" s="97"/>
      <c r="AY148" s="97"/>
      <c r="AZ148" s="97"/>
      <c r="BA148" s="97"/>
      <c r="BB148" s="97"/>
      <c r="BC148" s="97"/>
      <c r="BD148" s="101"/>
      <c r="BE148" s="77"/>
      <c r="BF148" s="102">
        <f t="shared" si="61"/>
        <v>0</v>
      </c>
      <c r="BG148" s="103"/>
      <c r="BH148" s="104">
        <f t="shared" si="37"/>
        <v>0</v>
      </c>
      <c r="BI148" s="105">
        <f t="shared" si="43"/>
        <v>0</v>
      </c>
      <c r="BJ148" s="106"/>
      <c r="BK148" s="107">
        <f t="shared" si="44"/>
        <v>0</v>
      </c>
      <c r="BL148" s="104">
        <f t="shared" si="60"/>
        <v>0</v>
      </c>
      <c r="BM148" s="104">
        <v>0</v>
      </c>
      <c r="BN148" s="104">
        <f t="shared" si="62"/>
        <v>0</v>
      </c>
      <c r="BO148" s="1" t="s">
        <v>329</v>
      </c>
      <c r="BP148" s="1" t="s">
        <v>327</v>
      </c>
      <c r="BQ148" s="1">
        <v>12000</v>
      </c>
      <c r="BR148" s="1">
        <v>0</v>
      </c>
      <c r="BS148" s="7">
        <v>0</v>
      </c>
      <c r="BU148" s="128">
        <f t="shared" si="64"/>
        <v>0</v>
      </c>
      <c r="BV148" s="128">
        <f t="shared" si="64"/>
        <v>0</v>
      </c>
      <c r="BW148" s="128">
        <f t="shared" si="64"/>
        <v>0</v>
      </c>
      <c r="BX148" s="128">
        <f t="shared" si="64"/>
        <v>0</v>
      </c>
      <c r="BY148" s="128">
        <f t="shared" si="64"/>
        <v>0</v>
      </c>
      <c r="BZ148" s="128">
        <f t="shared" si="64"/>
        <v>0</v>
      </c>
      <c r="CA148" s="128">
        <f t="shared" si="63"/>
        <v>0</v>
      </c>
      <c r="CB148" s="128">
        <f t="shared" si="63"/>
        <v>0</v>
      </c>
      <c r="CC148" s="128">
        <f t="shared" si="63"/>
        <v>0</v>
      </c>
      <c r="CD148" s="128">
        <f t="shared" si="63"/>
        <v>0</v>
      </c>
      <c r="CE148" s="128">
        <f t="shared" si="63"/>
        <v>0</v>
      </c>
      <c r="CF148" s="128">
        <f t="shared" si="63"/>
        <v>0</v>
      </c>
      <c r="CG148" s="128">
        <f t="shared" si="46"/>
        <v>0</v>
      </c>
      <c r="CH148" s="128">
        <f t="shared" si="46"/>
        <v>0</v>
      </c>
      <c r="CI148" s="128">
        <f t="shared" si="46"/>
        <v>0</v>
      </c>
      <c r="CJ148" s="128">
        <f t="shared" si="46"/>
        <v>0</v>
      </c>
      <c r="CK148" s="128">
        <f t="shared" si="46"/>
        <v>0</v>
      </c>
      <c r="CL148" s="128">
        <f t="shared" si="46"/>
        <v>0</v>
      </c>
      <c r="CM148" s="128">
        <f t="shared" si="46"/>
        <v>0</v>
      </c>
      <c r="CN148" s="128">
        <f t="shared" si="46"/>
        <v>0</v>
      </c>
      <c r="CO148" s="128">
        <f t="shared" si="46"/>
        <v>0</v>
      </c>
      <c r="CP148" s="128">
        <f t="shared" si="46"/>
        <v>0</v>
      </c>
      <c r="CQ148" s="128">
        <f t="shared" si="46"/>
        <v>0</v>
      </c>
      <c r="CR148" s="128">
        <f t="shared" si="46"/>
        <v>0</v>
      </c>
      <c r="CS148" s="128">
        <f t="shared" si="46"/>
        <v>0</v>
      </c>
      <c r="CT148" s="128">
        <f t="shared" si="46"/>
        <v>0</v>
      </c>
      <c r="CU148" s="128">
        <f t="shared" si="45"/>
        <v>0</v>
      </c>
      <c r="CV148" s="128">
        <f t="shared" si="45"/>
        <v>0</v>
      </c>
      <c r="CW148" s="128">
        <f t="shared" si="45"/>
        <v>0</v>
      </c>
      <c r="CX148" s="128">
        <f t="shared" si="45"/>
        <v>0</v>
      </c>
      <c r="CY148" s="128">
        <f t="shared" si="45"/>
        <v>0</v>
      </c>
      <c r="CZ148" s="128">
        <f t="shared" si="45"/>
        <v>0</v>
      </c>
      <c r="DA148" s="128">
        <f t="shared" si="30"/>
        <v>0</v>
      </c>
      <c r="DB148" s="128">
        <f t="shared" si="30"/>
        <v>0</v>
      </c>
      <c r="DC148" s="128"/>
    </row>
    <row r="149" spans="2:107" hidden="1" outlineLevel="1">
      <c r="B149" s="241" t="s">
        <v>324</v>
      </c>
      <c r="C149" s="242" t="s">
        <v>330</v>
      </c>
      <c r="D149" s="243" t="s">
        <v>331</v>
      </c>
      <c r="E149" s="244" t="e">
        <f t="shared" ca="1" si="59"/>
        <v>#NAME?</v>
      </c>
      <c r="F149" s="244"/>
      <c r="G149" s="245" t="s">
        <v>332</v>
      </c>
      <c r="H149" s="246" t="s">
        <v>5</v>
      </c>
      <c r="I149" s="77"/>
      <c r="J149" s="96"/>
      <c r="K149" s="97">
        <v>0</v>
      </c>
      <c r="L149" s="97"/>
      <c r="M149" s="97"/>
      <c r="N149" s="97"/>
      <c r="O149" s="97">
        <v>0</v>
      </c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8"/>
      <c r="AC149" s="97"/>
      <c r="AD149" s="97"/>
      <c r="AE149" s="97"/>
      <c r="AF149" s="97"/>
      <c r="AG149" s="98"/>
      <c r="AH149" s="97"/>
      <c r="AI149" s="97"/>
      <c r="AJ149" s="97"/>
      <c r="AK149" s="97"/>
      <c r="AL149" s="97"/>
      <c r="AM149" s="99"/>
      <c r="AN149" s="97"/>
      <c r="AO149" s="97"/>
      <c r="AP149" s="97"/>
      <c r="AQ149" s="97"/>
      <c r="AR149" s="100"/>
      <c r="AS149" s="97"/>
      <c r="AT149" s="97"/>
      <c r="AU149" s="97"/>
      <c r="AV149" s="97"/>
      <c r="AW149" s="97"/>
      <c r="AX149" s="97"/>
      <c r="AY149" s="97"/>
      <c r="AZ149" s="97"/>
      <c r="BA149" s="97"/>
      <c r="BB149" s="97"/>
      <c r="BC149" s="97"/>
      <c r="BD149" s="101"/>
      <c r="BE149" s="77"/>
      <c r="BF149" s="102">
        <f t="shared" si="61"/>
        <v>0</v>
      </c>
      <c r="BG149" s="103"/>
      <c r="BH149" s="104">
        <f t="shared" si="37"/>
        <v>0</v>
      </c>
      <c r="BI149" s="105">
        <f t="shared" si="43"/>
        <v>0</v>
      </c>
      <c r="BJ149" s="106"/>
      <c r="BK149" s="107">
        <f t="shared" si="44"/>
        <v>0</v>
      </c>
      <c r="BL149" s="104">
        <f t="shared" si="60"/>
        <v>0</v>
      </c>
      <c r="BM149" s="104">
        <v>0</v>
      </c>
      <c r="BN149" s="104">
        <f t="shared" si="62"/>
        <v>0</v>
      </c>
      <c r="BO149" s="1" t="s">
        <v>330</v>
      </c>
      <c r="BP149" s="1" t="s">
        <v>331</v>
      </c>
      <c r="BQ149" s="1">
        <v>4250</v>
      </c>
      <c r="BR149" s="1">
        <v>0</v>
      </c>
      <c r="BS149" s="7">
        <v>0</v>
      </c>
      <c r="BU149" s="128">
        <f t="shared" si="64"/>
        <v>0</v>
      </c>
      <c r="BV149" s="128">
        <f t="shared" si="64"/>
        <v>0</v>
      </c>
      <c r="BW149" s="128">
        <f t="shared" si="64"/>
        <v>0</v>
      </c>
      <c r="BX149" s="128">
        <f t="shared" si="64"/>
        <v>0</v>
      </c>
      <c r="BY149" s="128">
        <f t="shared" si="64"/>
        <v>0</v>
      </c>
      <c r="BZ149" s="128">
        <f t="shared" si="64"/>
        <v>0</v>
      </c>
      <c r="CA149" s="128">
        <f t="shared" si="63"/>
        <v>0</v>
      </c>
      <c r="CB149" s="128">
        <f t="shared" si="63"/>
        <v>0</v>
      </c>
      <c r="CC149" s="128">
        <f t="shared" si="63"/>
        <v>0</v>
      </c>
      <c r="CD149" s="128">
        <f t="shared" si="63"/>
        <v>0</v>
      </c>
      <c r="CE149" s="128">
        <f t="shared" si="63"/>
        <v>0</v>
      </c>
      <c r="CF149" s="128">
        <f t="shared" si="63"/>
        <v>0</v>
      </c>
      <c r="CG149" s="128">
        <f t="shared" si="46"/>
        <v>0</v>
      </c>
      <c r="CH149" s="128">
        <f t="shared" si="46"/>
        <v>0</v>
      </c>
      <c r="CI149" s="128">
        <f t="shared" si="46"/>
        <v>0</v>
      </c>
      <c r="CJ149" s="128">
        <f t="shared" si="46"/>
        <v>0</v>
      </c>
      <c r="CK149" s="128">
        <f t="shared" si="46"/>
        <v>0</v>
      </c>
      <c r="CL149" s="128">
        <f t="shared" si="46"/>
        <v>0</v>
      </c>
      <c r="CM149" s="128">
        <f t="shared" si="46"/>
        <v>0</v>
      </c>
      <c r="CN149" s="128">
        <f t="shared" si="46"/>
        <v>0</v>
      </c>
      <c r="CO149" s="128">
        <f t="shared" si="46"/>
        <v>0</v>
      </c>
      <c r="CP149" s="128">
        <f t="shared" si="46"/>
        <v>0</v>
      </c>
      <c r="CQ149" s="128">
        <f t="shared" si="46"/>
        <v>0</v>
      </c>
      <c r="CR149" s="128">
        <f t="shared" si="46"/>
        <v>0</v>
      </c>
      <c r="CS149" s="128">
        <f t="shared" si="46"/>
        <v>0</v>
      </c>
      <c r="CT149" s="128">
        <f t="shared" si="46"/>
        <v>0</v>
      </c>
      <c r="CU149" s="128">
        <f t="shared" si="45"/>
        <v>0</v>
      </c>
      <c r="CV149" s="128">
        <f t="shared" si="45"/>
        <v>0</v>
      </c>
      <c r="CW149" s="128">
        <f t="shared" si="45"/>
        <v>0</v>
      </c>
      <c r="CX149" s="128">
        <f t="shared" si="45"/>
        <v>0</v>
      </c>
      <c r="CY149" s="128">
        <f t="shared" si="45"/>
        <v>0</v>
      </c>
      <c r="CZ149" s="128">
        <f t="shared" si="45"/>
        <v>0</v>
      </c>
      <c r="DA149" s="128">
        <f t="shared" si="30"/>
        <v>0</v>
      </c>
      <c r="DB149" s="128">
        <f t="shared" si="30"/>
        <v>0</v>
      </c>
      <c r="DC149" s="128"/>
    </row>
    <row r="150" spans="2:107" hidden="1" outlineLevel="1">
      <c r="B150" s="241" t="s">
        <v>206</v>
      </c>
      <c r="C150" s="242" t="s">
        <v>207</v>
      </c>
      <c r="D150" s="243" t="s">
        <v>333</v>
      </c>
      <c r="E150" s="244" t="e">
        <f t="shared" ca="1" si="59"/>
        <v>#NAME?</v>
      </c>
      <c r="F150" s="244"/>
      <c r="G150" s="245" t="s">
        <v>334</v>
      </c>
      <c r="H150" s="246" t="s">
        <v>5</v>
      </c>
      <c r="I150" s="77"/>
      <c r="J150" s="96"/>
      <c r="K150" s="97">
        <v>0</v>
      </c>
      <c r="L150" s="97"/>
      <c r="M150" s="97"/>
      <c r="N150" s="97"/>
      <c r="O150" s="97">
        <v>0</v>
      </c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8"/>
      <c r="AC150" s="97"/>
      <c r="AD150" s="97"/>
      <c r="AE150" s="97"/>
      <c r="AF150" s="97"/>
      <c r="AG150" s="98"/>
      <c r="AH150" s="97"/>
      <c r="AI150" s="97"/>
      <c r="AJ150" s="97"/>
      <c r="AK150" s="97"/>
      <c r="AL150" s="97"/>
      <c r="AM150" s="99"/>
      <c r="AN150" s="97"/>
      <c r="AO150" s="97"/>
      <c r="AP150" s="97"/>
      <c r="AQ150" s="97"/>
      <c r="AR150" s="100"/>
      <c r="AS150" s="97"/>
      <c r="AT150" s="97"/>
      <c r="AU150" s="97"/>
      <c r="AV150" s="97"/>
      <c r="AW150" s="97"/>
      <c r="AX150" s="97"/>
      <c r="AY150" s="97"/>
      <c r="AZ150" s="97"/>
      <c r="BA150" s="97"/>
      <c r="BB150" s="97"/>
      <c r="BC150" s="97"/>
      <c r="BD150" s="101"/>
      <c r="BE150" s="77"/>
      <c r="BF150" s="102">
        <f t="shared" si="61"/>
        <v>0</v>
      </c>
      <c r="BG150" s="103"/>
      <c r="BH150" s="104">
        <f t="shared" si="37"/>
        <v>0</v>
      </c>
      <c r="BI150" s="105">
        <f t="shared" si="43"/>
        <v>0</v>
      </c>
      <c r="BJ150" s="106"/>
      <c r="BK150" s="107">
        <f t="shared" si="44"/>
        <v>0</v>
      </c>
      <c r="BL150" s="104">
        <f t="shared" si="60"/>
        <v>0</v>
      </c>
      <c r="BM150" s="104">
        <v>0</v>
      </c>
      <c r="BN150" s="104">
        <f t="shared" si="62"/>
        <v>0</v>
      </c>
      <c r="BO150" s="1" t="s">
        <v>207</v>
      </c>
      <c r="BP150" s="1" t="s">
        <v>333</v>
      </c>
      <c r="BQ150" s="1">
        <v>3750</v>
      </c>
      <c r="BR150" s="1">
        <v>0</v>
      </c>
      <c r="BS150" s="7">
        <v>0</v>
      </c>
      <c r="BU150" s="128">
        <f t="shared" si="64"/>
        <v>0</v>
      </c>
      <c r="BV150" s="128">
        <f t="shared" si="64"/>
        <v>0</v>
      </c>
      <c r="BW150" s="128">
        <f t="shared" si="64"/>
        <v>0</v>
      </c>
      <c r="BX150" s="128">
        <f t="shared" si="64"/>
        <v>0</v>
      </c>
      <c r="BY150" s="128">
        <f t="shared" si="64"/>
        <v>0</v>
      </c>
      <c r="BZ150" s="128">
        <f t="shared" si="64"/>
        <v>0</v>
      </c>
      <c r="CA150" s="128">
        <f t="shared" si="63"/>
        <v>0</v>
      </c>
      <c r="CB150" s="128">
        <f t="shared" si="63"/>
        <v>0</v>
      </c>
      <c r="CC150" s="128">
        <f t="shared" si="63"/>
        <v>0</v>
      </c>
      <c r="CD150" s="128">
        <f t="shared" si="63"/>
        <v>0</v>
      </c>
      <c r="CE150" s="128">
        <f t="shared" si="63"/>
        <v>0</v>
      </c>
      <c r="CF150" s="128">
        <f t="shared" si="63"/>
        <v>0</v>
      </c>
      <c r="CG150" s="128">
        <f t="shared" si="46"/>
        <v>0</v>
      </c>
      <c r="CH150" s="128">
        <f t="shared" si="46"/>
        <v>0</v>
      </c>
      <c r="CI150" s="128">
        <f t="shared" si="46"/>
        <v>0</v>
      </c>
      <c r="CJ150" s="128">
        <f t="shared" si="46"/>
        <v>0</v>
      </c>
      <c r="CK150" s="128">
        <f t="shared" si="46"/>
        <v>0</v>
      </c>
      <c r="CL150" s="128">
        <f t="shared" si="46"/>
        <v>0</v>
      </c>
      <c r="CM150" s="128">
        <f t="shared" si="46"/>
        <v>0</v>
      </c>
      <c r="CN150" s="128">
        <f t="shared" si="46"/>
        <v>0</v>
      </c>
      <c r="CO150" s="128">
        <f t="shared" si="46"/>
        <v>0</v>
      </c>
      <c r="CP150" s="128">
        <f t="shared" si="46"/>
        <v>0</v>
      </c>
      <c r="CQ150" s="128">
        <f t="shared" si="46"/>
        <v>0</v>
      </c>
      <c r="CR150" s="128">
        <f t="shared" si="46"/>
        <v>0</v>
      </c>
      <c r="CS150" s="128">
        <f t="shared" si="46"/>
        <v>0</v>
      </c>
      <c r="CT150" s="128">
        <f t="shared" si="46"/>
        <v>0</v>
      </c>
      <c r="CU150" s="128">
        <f t="shared" si="45"/>
        <v>0</v>
      </c>
      <c r="CV150" s="128">
        <f t="shared" si="45"/>
        <v>0</v>
      </c>
      <c r="CW150" s="128">
        <f t="shared" si="45"/>
        <v>0</v>
      </c>
      <c r="CX150" s="128">
        <f t="shared" si="45"/>
        <v>0</v>
      </c>
      <c r="CY150" s="128">
        <f t="shared" si="45"/>
        <v>0</v>
      </c>
      <c r="CZ150" s="128">
        <f t="shared" si="45"/>
        <v>0</v>
      </c>
      <c r="DA150" s="128">
        <f t="shared" si="30"/>
        <v>0</v>
      </c>
      <c r="DB150" s="128">
        <f t="shared" si="30"/>
        <v>0</v>
      </c>
      <c r="DC150" s="128"/>
    </row>
    <row r="151" spans="2:107" hidden="1" outlineLevel="1">
      <c r="B151" s="241" t="s">
        <v>223</v>
      </c>
      <c r="C151" s="242" t="s">
        <v>228</v>
      </c>
      <c r="D151" s="243" t="s">
        <v>335</v>
      </c>
      <c r="E151" s="244" t="e">
        <f t="shared" ca="1" si="59"/>
        <v>#NAME?</v>
      </c>
      <c r="F151" s="244"/>
      <c r="G151" s="245"/>
      <c r="H151" s="246" t="s">
        <v>5</v>
      </c>
      <c r="I151" s="77"/>
      <c r="J151" s="96"/>
      <c r="K151" s="97">
        <v>0</v>
      </c>
      <c r="L151" s="97"/>
      <c r="M151" s="97">
        <v>0</v>
      </c>
      <c r="N151" s="97"/>
      <c r="O151" s="97">
        <v>0</v>
      </c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8"/>
      <c r="AC151" s="97"/>
      <c r="AD151" s="97"/>
      <c r="AE151" s="97"/>
      <c r="AF151" s="97"/>
      <c r="AG151" s="98"/>
      <c r="AH151" s="97"/>
      <c r="AI151" s="97"/>
      <c r="AJ151" s="97"/>
      <c r="AK151" s="97"/>
      <c r="AL151" s="97"/>
      <c r="AM151" s="99"/>
      <c r="AN151" s="97"/>
      <c r="AO151" s="97"/>
      <c r="AP151" s="97"/>
      <c r="AQ151" s="97"/>
      <c r="AR151" s="100"/>
      <c r="AS151" s="97"/>
      <c r="AT151" s="97"/>
      <c r="AU151" s="97"/>
      <c r="AV151" s="97"/>
      <c r="AW151" s="97"/>
      <c r="AX151" s="97"/>
      <c r="AY151" s="97"/>
      <c r="AZ151" s="97"/>
      <c r="BA151" s="97"/>
      <c r="BB151" s="97"/>
      <c r="BC151" s="97"/>
      <c r="BD151" s="101"/>
      <c r="BE151" s="77"/>
      <c r="BF151" s="102">
        <f t="shared" si="61"/>
        <v>0</v>
      </c>
      <c r="BG151" s="103"/>
      <c r="BH151" s="104">
        <f t="shared" si="37"/>
        <v>0</v>
      </c>
      <c r="BI151" s="105">
        <f t="shared" si="43"/>
        <v>0</v>
      </c>
      <c r="BJ151" s="106"/>
      <c r="BK151" s="107">
        <f t="shared" si="44"/>
        <v>0</v>
      </c>
      <c r="BL151" s="104">
        <f t="shared" si="60"/>
        <v>0</v>
      </c>
      <c r="BM151" s="104">
        <v>0</v>
      </c>
      <c r="BN151" s="104">
        <f t="shared" si="62"/>
        <v>0</v>
      </c>
      <c r="BO151" s="1" t="s">
        <v>336</v>
      </c>
      <c r="BP151" s="1" t="s">
        <v>335</v>
      </c>
      <c r="BQ151" s="1">
        <v>0</v>
      </c>
      <c r="BR151" s="1">
        <v>0</v>
      </c>
      <c r="BS151" s="7">
        <v>0</v>
      </c>
      <c r="BU151" s="128">
        <f t="shared" si="64"/>
        <v>0</v>
      </c>
      <c r="BV151" s="128">
        <f t="shared" si="64"/>
        <v>0</v>
      </c>
      <c r="BW151" s="128">
        <f t="shared" si="64"/>
        <v>0</v>
      </c>
      <c r="BX151" s="128">
        <f t="shared" si="64"/>
        <v>0</v>
      </c>
      <c r="BY151" s="128">
        <f t="shared" si="64"/>
        <v>0</v>
      </c>
      <c r="BZ151" s="128">
        <f t="shared" si="64"/>
        <v>0</v>
      </c>
      <c r="CA151" s="128">
        <f t="shared" si="63"/>
        <v>0</v>
      </c>
      <c r="CB151" s="128">
        <f t="shared" si="63"/>
        <v>0</v>
      </c>
      <c r="CC151" s="128">
        <f t="shared" si="63"/>
        <v>0</v>
      </c>
      <c r="CD151" s="128">
        <f t="shared" si="63"/>
        <v>0</v>
      </c>
      <c r="CE151" s="128">
        <f t="shared" si="63"/>
        <v>0</v>
      </c>
      <c r="CF151" s="128">
        <f t="shared" si="63"/>
        <v>0</v>
      </c>
      <c r="CG151" s="128">
        <f t="shared" si="46"/>
        <v>0</v>
      </c>
      <c r="CH151" s="128">
        <f t="shared" si="46"/>
        <v>0</v>
      </c>
      <c r="CI151" s="128">
        <f t="shared" si="46"/>
        <v>0</v>
      </c>
      <c r="CJ151" s="128">
        <f t="shared" si="46"/>
        <v>0</v>
      </c>
      <c r="CK151" s="128">
        <f t="shared" si="46"/>
        <v>0</v>
      </c>
      <c r="CL151" s="128">
        <f t="shared" si="46"/>
        <v>0</v>
      </c>
      <c r="CM151" s="128">
        <f t="shared" si="46"/>
        <v>0</v>
      </c>
      <c r="CN151" s="128">
        <f t="shared" si="46"/>
        <v>0</v>
      </c>
      <c r="CO151" s="128">
        <f t="shared" si="46"/>
        <v>0</v>
      </c>
      <c r="CP151" s="128">
        <f t="shared" si="46"/>
        <v>0</v>
      </c>
      <c r="CQ151" s="128">
        <f t="shared" si="46"/>
        <v>0</v>
      </c>
      <c r="CR151" s="128">
        <f t="shared" si="46"/>
        <v>0</v>
      </c>
      <c r="CS151" s="128">
        <f t="shared" si="46"/>
        <v>0</v>
      </c>
      <c r="CT151" s="128">
        <f t="shared" si="46"/>
        <v>0</v>
      </c>
      <c r="CU151" s="128">
        <f t="shared" si="45"/>
        <v>0</v>
      </c>
      <c r="CV151" s="128">
        <f t="shared" si="45"/>
        <v>0</v>
      </c>
      <c r="CW151" s="128">
        <f t="shared" si="45"/>
        <v>0</v>
      </c>
      <c r="CX151" s="128">
        <f t="shared" si="45"/>
        <v>0</v>
      </c>
      <c r="CY151" s="128">
        <f t="shared" si="45"/>
        <v>0</v>
      </c>
      <c r="CZ151" s="128">
        <f t="shared" si="45"/>
        <v>0</v>
      </c>
      <c r="DA151" s="128">
        <f t="shared" si="30"/>
        <v>0</v>
      </c>
      <c r="DB151" s="128">
        <f t="shared" si="30"/>
        <v>0</v>
      </c>
      <c r="DC151" s="128"/>
    </row>
    <row r="152" spans="2:107" hidden="1" outlineLevel="1">
      <c r="B152" s="241" t="s">
        <v>223</v>
      </c>
      <c r="C152" s="242" t="s">
        <v>228</v>
      </c>
      <c r="D152" s="243" t="s">
        <v>337</v>
      </c>
      <c r="E152" s="244" t="s">
        <v>29</v>
      </c>
      <c r="F152" s="244" t="e">
        <f ca="1">enddate($J$6,$J152:$BD152,$BD$8)+30</f>
        <v>#NAME?</v>
      </c>
      <c r="G152" s="245"/>
      <c r="H152" s="246" t="s">
        <v>5</v>
      </c>
      <c r="I152" s="77"/>
      <c r="J152" s="96"/>
      <c r="K152" s="97">
        <v>1</v>
      </c>
      <c r="L152" s="97">
        <v>1</v>
      </c>
      <c r="M152" s="97">
        <v>1</v>
      </c>
      <c r="N152" s="97">
        <v>1</v>
      </c>
      <c r="O152" s="97">
        <v>0</v>
      </c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8"/>
      <c r="AC152" s="97"/>
      <c r="AD152" s="97"/>
      <c r="AE152" s="97"/>
      <c r="AF152" s="97"/>
      <c r="AG152" s="98"/>
      <c r="AH152" s="97"/>
      <c r="AI152" s="97"/>
      <c r="AJ152" s="97"/>
      <c r="AK152" s="97"/>
      <c r="AL152" s="97"/>
      <c r="AM152" s="99"/>
      <c r="AN152" s="97"/>
      <c r="AO152" s="97"/>
      <c r="AP152" s="97"/>
      <c r="AQ152" s="97"/>
      <c r="AR152" s="100"/>
      <c r="AS152" s="97"/>
      <c r="AT152" s="97"/>
      <c r="AU152" s="97"/>
      <c r="AV152" s="97"/>
      <c r="AW152" s="97"/>
      <c r="AX152" s="97"/>
      <c r="AY152" s="97"/>
      <c r="AZ152" s="97"/>
      <c r="BA152" s="97"/>
      <c r="BB152" s="97"/>
      <c r="BC152" s="97"/>
      <c r="BD152" s="101"/>
      <c r="BE152" s="77"/>
      <c r="BF152" s="102">
        <f t="shared" si="61"/>
        <v>4</v>
      </c>
      <c r="BG152" s="103"/>
      <c r="BH152" s="104">
        <f t="shared" si="37"/>
        <v>0</v>
      </c>
      <c r="BI152" s="105">
        <f t="shared" si="43"/>
        <v>0</v>
      </c>
      <c r="BJ152" s="106"/>
      <c r="BK152" s="107">
        <f t="shared" si="44"/>
        <v>0</v>
      </c>
      <c r="BL152" s="104">
        <f t="shared" si="60"/>
        <v>0</v>
      </c>
      <c r="BM152" s="104">
        <v>20000</v>
      </c>
      <c r="BN152" s="104">
        <f t="shared" si="62"/>
        <v>-20000</v>
      </c>
      <c r="BO152" s="1" t="s">
        <v>338</v>
      </c>
      <c r="BP152" s="1" t="s">
        <v>337</v>
      </c>
      <c r="BQ152" s="1">
        <v>5000</v>
      </c>
      <c r="BR152" s="1">
        <v>6</v>
      </c>
      <c r="BS152" s="7">
        <v>30000</v>
      </c>
      <c r="BU152" s="128">
        <f t="shared" si="64"/>
        <v>0</v>
      </c>
      <c r="BV152" s="128">
        <f t="shared" si="64"/>
        <v>0</v>
      </c>
      <c r="BW152" s="128">
        <f t="shared" si="64"/>
        <v>0</v>
      </c>
      <c r="BX152" s="128">
        <f t="shared" si="64"/>
        <v>0</v>
      </c>
      <c r="BY152" s="128">
        <f t="shared" si="64"/>
        <v>0</v>
      </c>
      <c r="BZ152" s="128">
        <f t="shared" si="64"/>
        <v>0</v>
      </c>
      <c r="CA152" s="128">
        <f t="shared" si="63"/>
        <v>0</v>
      </c>
      <c r="CB152" s="128">
        <f t="shared" si="63"/>
        <v>0</v>
      </c>
      <c r="CC152" s="128">
        <f t="shared" si="63"/>
        <v>0</v>
      </c>
      <c r="CD152" s="128">
        <f t="shared" si="63"/>
        <v>0</v>
      </c>
      <c r="CE152" s="128">
        <f t="shared" si="63"/>
        <v>0</v>
      </c>
      <c r="CF152" s="128">
        <f t="shared" si="63"/>
        <v>0</v>
      </c>
      <c r="CG152" s="128">
        <f t="shared" si="46"/>
        <v>0</v>
      </c>
      <c r="CH152" s="128">
        <f t="shared" si="46"/>
        <v>0</v>
      </c>
      <c r="CI152" s="128">
        <f t="shared" si="46"/>
        <v>0</v>
      </c>
      <c r="CJ152" s="128">
        <f t="shared" si="46"/>
        <v>0</v>
      </c>
      <c r="CK152" s="128">
        <f t="shared" si="46"/>
        <v>0</v>
      </c>
      <c r="CL152" s="128">
        <f t="shared" si="46"/>
        <v>0</v>
      </c>
      <c r="CM152" s="128">
        <f t="shared" si="46"/>
        <v>0</v>
      </c>
      <c r="CN152" s="128">
        <f t="shared" si="46"/>
        <v>0</v>
      </c>
      <c r="CO152" s="128">
        <f t="shared" si="46"/>
        <v>0</v>
      </c>
      <c r="CP152" s="128">
        <f t="shared" si="46"/>
        <v>0</v>
      </c>
      <c r="CQ152" s="128">
        <f t="shared" si="46"/>
        <v>0</v>
      </c>
      <c r="CR152" s="128">
        <f t="shared" si="46"/>
        <v>0</v>
      </c>
      <c r="CS152" s="128">
        <f t="shared" si="46"/>
        <v>0</v>
      </c>
      <c r="CT152" s="128">
        <f t="shared" si="46"/>
        <v>0</v>
      </c>
      <c r="CU152" s="128">
        <f t="shared" si="45"/>
        <v>0</v>
      </c>
      <c r="CV152" s="128">
        <f t="shared" si="45"/>
        <v>0</v>
      </c>
      <c r="CW152" s="128">
        <f t="shared" si="45"/>
        <v>0</v>
      </c>
      <c r="CX152" s="128">
        <f t="shared" si="45"/>
        <v>0</v>
      </c>
      <c r="CY152" s="128">
        <f t="shared" si="45"/>
        <v>0</v>
      </c>
      <c r="CZ152" s="128">
        <f t="shared" si="45"/>
        <v>0</v>
      </c>
      <c r="DA152" s="128">
        <f t="shared" si="30"/>
        <v>0</v>
      </c>
      <c r="DB152" s="128">
        <f t="shared" si="30"/>
        <v>0</v>
      </c>
      <c r="DC152" s="128"/>
    </row>
    <row r="153" spans="2:107" hidden="1" outlineLevel="1">
      <c r="B153" s="241" t="s">
        <v>231</v>
      </c>
      <c r="C153" s="242" t="s">
        <v>339</v>
      </c>
      <c r="D153" s="258" t="s">
        <v>340</v>
      </c>
      <c r="E153" s="244" t="e">
        <f ca="1">startdate($BD$6,$J153:$BD153,$J$8)</f>
        <v>#NAME?</v>
      </c>
      <c r="F153" s="244" t="e">
        <f ca="1">enddate($J$6,$J153:$BD153,$BD$8)+30</f>
        <v>#NAME?</v>
      </c>
      <c r="G153" s="245"/>
      <c r="H153" s="246" t="s">
        <v>5</v>
      </c>
      <c r="I153" s="77"/>
      <c r="J153" s="96"/>
      <c r="K153" s="97">
        <v>0</v>
      </c>
      <c r="L153" s="97"/>
      <c r="M153" s="97"/>
      <c r="N153" s="97"/>
      <c r="O153" s="97">
        <v>0</v>
      </c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8"/>
      <c r="AC153" s="97"/>
      <c r="AD153" s="97"/>
      <c r="AE153" s="97"/>
      <c r="AF153" s="97"/>
      <c r="AG153" s="98"/>
      <c r="AH153" s="97"/>
      <c r="AI153" s="97"/>
      <c r="AJ153" s="97"/>
      <c r="AK153" s="97"/>
      <c r="AL153" s="97"/>
      <c r="AM153" s="99"/>
      <c r="AN153" s="97"/>
      <c r="AO153" s="97"/>
      <c r="AP153" s="97"/>
      <c r="AQ153" s="97"/>
      <c r="AR153" s="100"/>
      <c r="AS153" s="97"/>
      <c r="AT153" s="97"/>
      <c r="AU153" s="97"/>
      <c r="AV153" s="97"/>
      <c r="AW153" s="97"/>
      <c r="AX153" s="97"/>
      <c r="AY153" s="97"/>
      <c r="AZ153" s="97"/>
      <c r="BA153" s="97"/>
      <c r="BB153" s="97"/>
      <c r="BC153" s="97"/>
      <c r="BD153" s="101"/>
      <c r="BE153" s="77"/>
      <c r="BF153" s="102">
        <f t="shared" si="61"/>
        <v>0</v>
      </c>
      <c r="BG153" s="103"/>
      <c r="BH153" s="104">
        <f t="shared" si="37"/>
        <v>0</v>
      </c>
      <c r="BI153" s="105">
        <f t="shared" si="43"/>
        <v>0</v>
      </c>
      <c r="BJ153" s="106"/>
      <c r="BK153" s="107">
        <f t="shared" si="44"/>
        <v>0</v>
      </c>
      <c r="BL153" s="104">
        <f t="shared" si="60"/>
        <v>0</v>
      </c>
      <c r="BM153" s="104">
        <v>0</v>
      </c>
      <c r="BN153" s="104">
        <f t="shared" si="62"/>
        <v>0</v>
      </c>
      <c r="BO153" s="1" t="s">
        <v>339</v>
      </c>
      <c r="BP153" s="1" t="s">
        <v>340</v>
      </c>
      <c r="BQ153" s="1">
        <v>0</v>
      </c>
      <c r="BR153" s="1">
        <v>0</v>
      </c>
      <c r="BS153" s="7">
        <v>0</v>
      </c>
      <c r="BU153" s="128">
        <f t="shared" si="64"/>
        <v>0</v>
      </c>
      <c r="BV153" s="128">
        <f t="shared" si="64"/>
        <v>0</v>
      </c>
      <c r="BW153" s="128">
        <f t="shared" si="64"/>
        <v>0</v>
      </c>
      <c r="BX153" s="128">
        <f t="shared" si="64"/>
        <v>0</v>
      </c>
      <c r="BY153" s="128">
        <f t="shared" si="64"/>
        <v>0</v>
      </c>
      <c r="BZ153" s="128">
        <f t="shared" si="64"/>
        <v>0</v>
      </c>
      <c r="CA153" s="128">
        <f t="shared" si="63"/>
        <v>0</v>
      </c>
      <c r="CB153" s="128">
        <f t="shared" si="63"/>
        <v>0</v>
      </c>
      <c r="CC153" s="128">
        <f t="shared" si="63"/>
        <v>0</v>
      </c>
      <c r="CD153" s="128">
        <f t="shared" si="63"/>
        <v>0</v>
      </c>
      <c r="CE153" s="128">
        <f t="shared" si="63"/>
        <v>0</v>
      </c>
      <c r="CF153" s="128">
        <f t="shared" si="63"/>
        <v>0</v>
      </c>
      <c r="CG153" s="128">
        <f t="shared" si="46"/>
        <v>0</v>
      </c>
      <c r="CH153" s="128">
        <f t="shared" si="46"/>
        <v>0</v>
      </c>
      <c r="CI153" s="128">
        <f t="shared" si="46"/>
        <v>0</v>
      </c>
      <c r="CJ153" s="128">
        <f t="shared" si="46"/>
        <v>0</v>
      </c>
      <c r="CK153" s="128">
        <f t="shared" si="46"/>
        <v>0</v>
      </c>
      <c r="CL153" s="128">
        <f t="shared" si="46"/>
        <v>0</v>
      </c>
      <c r="CM153" s="128">
        <f t="shared" si="46"/>
        <v>0</v>
      </c>
      <c r="CN153" s="128">
        <f t="shared" si="46"/>
        <v>0</v>
      </c>
      <c r="CO153" s="128">
        <f t="shared" si="46"/>
        <v>0</v>
      </c>
      <c r="CP153" s="128">
        <f t="shared" si="46"/>
        <v>0</v>
      </c>
      <c r="CQ153" s="128">
        <f t="shared" si="46"/>
        <v>0</v>
      </c>
      <c r="CR153" s="128">
        <f t="shared" si="46"/>
        <v>0</v>
      </c>
      <c r="CS153" s="128">
        <f t="shared" si="46"/>
        <v>0</v>
      </c>
      <c r="CT153" s="128">
        <f t="shared" si="46"/>
        <v>0</v>
      </c>
      <c r="CU153" s="128">
        <f t="shared" si="45"/>
        <v>0</v>
      </c>
      <c r="CV153" s="128">
        <f t="shared" si="45"/>
        <v>0</v>
      </c>
      <c r="CW153" s="128">
        <f t="shared" si="45"/>
        <v>0</v>
      </c>
      <c r="CX153" s="128">
        <f t="shared" si="45"/>
        <v>0</v>
      </c>
      <c r="CY153" s="128">
        <f t="shared" si="45"/>
        <v>0</v>
      </c>
      <c r="CZ153" s="128">
        <f t="shared" si="45"/>
        <v>0</v>
      </c>
      <c r="DA153" s="128">
        <f t="shared" si="30"/>
        <v>0</v>
      </c>
      <c r="DB153" s="128">
        <f t="shared" si="30"/>
        <v>0</v>
      </c>
      <c r="DC153" s="128"/>
    </row>
    <row r="154" spans="2:107" hidden="1" outlineLevel="1">
      <c r="B154" s="241" t="s">
        <v>141</v>
      </c>
      <c r="C154" s="242" t="s">
        <v>341</v>
      </c>
      <c r="D154" s="243" t="s">
        <v>57</v>
      </c>
      <c r="E154" s="244" t="e">
        <f ca="1">startdate($BD$6,$J154:$BD154,$J$8)</f>
        <v>#NAME?</v>
      </c>
      <c r="F154" s="244" t="e">
        <f ca="1">enddate($J$6,$J154:$BD154,$BD$8)+30</f>
        <v>#NAME?</v>
      </c>
      <c r="G154" s="245" t="s">
        <v>342</v>
      </c>
      <c r="H154" s="246" t="s">
        <v>57</v>
      </c>
      <c r="I154" s="77"/>
      <c r="J154" s="96"/>
      <c r="K154" s="97">
        <v>0</v>
      </c>
      <c r="L154" s="97"/>
      <c r="M154" s="97">
        <v>0</v>
      </c>
      <c r="N154" s="97">
        <v>0</v>
      </c>
      <c r="O154" s="97">
        <v>0</v>
      </c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8"/>
      <c r="AC154" s="97"/>
      <c r="AD154" s="97"/>
      <c r="AE154" s="97"/>
      <c r="AF154" s="97"/>
      <c r="AG154" s="98"/>
      <c r="AH154" s="97"/>
      <c r="AI154" s="97"/>
      <c r="AJ154" s="97"/>
      <c r="AK154" s="97"/>
      <c r="AL154" s="97"/>
      <c r="AM154" s="99"/>
      <c r="AN154" s="97"/>
      <c r="AO154" s="97"/>
      <c r="AP154" s="97"/>
      <c r="AQ154" s="97"/>
      <c r="AR154" s="100"/>
      <c r="AS154" s="97"/>
      <c r="AT154" s="97"/>
      <c r="AU154" s="97"/>
      <c r="AV154" s="97"/>
      <c r="AW154" s="97"/>
      <c r="AX154" s="97"/>
      <c r="AY154" s="97"/>
      <c r="AZ154" s="97"/>
      <c r="BA154" s="97"/>
      <c r="BB154" s="97"/>
      <c r="BC154" s="97"/>
      <c r="BD154" s="101"/>
      <c r="BE154" s="77"/>
      <c r="BF154" s="102">
        <f t="shared" si="61"/>
        <v>0</v>
      </c>
      <c r="BG154" s="103"/>
      <c r="BH154" s="104">
        <f t="shared" si="37"/>
        <v>0</v>
      </c>
      <c r="BI154" s="105">
        <f t="shared" si="43"/>
        <v>0</v>
      </c>
      <c r="BJ154" s="106"/>
      <c r="BK154" s="107">
        <f t="shared" si="44"/>
        <v>0</v>
      </c>
      <c r="BL154" s="104">
        <f t="shared" si="60"/>
        <v>0</v>
      </c>
      <c r="BM154" s="104">
        <v>0</v>
      </c>
      <c r="BN154" s="104">
        <f t="shared" si="62"/>
        <v>0</v>
      </c>
      <c r="BO154" s="1" t="s">
        <v>341</v>
      </c>
      <c r="BP154" s="1" t="s">
        <v>57</v>
      </c>
      <c r="BQ154" s="1">
        <v>7750</v>
      </c>
      <c r="BR154" s="1">
        <v>35</v>
      </c>
      <c r="BS154" s="7">
        <v>271250</v>
      </c>
      <c r="BU154" s="128">
        <f t="shared" si="64"/>
        <v>0</v>
      </c>
      <c r="BV154" s="128">
        <f t="shared" si="64"/>
        <v>0</v>
      </c>
      <c r="BW154" s="128">
        <f t="shared" si="64"/>
        <v>0</v>
      </c>
      <c r="BX154" s="128">
        <f t="shared" si="64"/>
        <v>0</v>
      </c>
      <c r="BY154" s="128">
        <f t="shared" si="64"/>
        <v>0</v>
      </c>
      <c r="BZ154" s="128">
        <f t="shared" si="64"/>
        <v>0</v>
      </c>
      <c r="CA154" s="128">
        <f t="shared" si="63"/>
        <v>0</v>
      </c>
      <c r="CB154" s="128">
        <f t="shared" si="63"/>
        <v>0</v>
      </c>
      <c r="CC154" s="128">
        <f t="shared" si="63"/>
        <v>0</v>
      </c>
      <c r="CD154" s="128">
        <f t="shared" si="63"/>
        <v>0</v>
      </c>
      <c r="CE154" s="128">
        <f t="shared" si="63"/>
        <v>0</v>
      </c>
      <c r="CF154" s="128">
        <f t="shared" si="63"/>
        <v>0</v>
      </c>
      <c r="CG154" s="128">
        <f t="shared" si="46"/>
        <v>0</v>
      </c>
      <c r="CH154" s="128">
        <f t="shared" si="46"/>
        <v>0</v>
      </c>
      <c r="CI154" s="128">
        <f t="shared" si="46"/>
        <v>0</v>
      </c>
      <c r="CJ154" s="128">
        <f t="shared" si="46"/>
        <v>0</v>
      </c>
      <c r="CK154" s="128">
        <f t="shared" si="46"/>
        <v>0</v>
      </c>
      <c r="CL154" s="128">
        <f t="shared" si="46"/>
        <v>0</v>
      </c>
      <c r="CM154" s="128">
        <f t="shared" si="46"/>
        <v>0</v>
      </c>
      <c r="CN154" s="128">
        <f t="shared" si="46"/>
        <v>0</v>
      </c>
      <c r="CO154" s="128">
        <f t="shared" si="46"/>
        <v>0</v>
      </c>
      <c r="CP154" s="128">
        <f t="shared" si="46"/>
        <v>0</v>
      </c>
      <c r="CQ154" s="128">
        <f t="shared" si="46"/>
        <v>0</v>
      </c>
      <c r="CR154" s="128">
        <f t="shared" si="46"/>
        <v>0</v>
      </c>
      <c r="CS154" s="128">
        <f t="shared" si="46"/>
        <v>0</v>
      </c>
      <c r="CT154" s="128">
        <f t="shared" si="46"/>
        <v>0</v>
      </c>
      <c r="CU154" s="128">
        <f t="shared" si="45"/>
        <v>0</v>
      </c>
      <c r="CV154" s="128">
        <f t="shared" si="45"/>
        <v>0</v>
      </c>
      <c r="CW154" s="128">
        <f t="shared" si="45"/>
        <v>0</v>
      </c>
      <c r="CX154" s="128">
        <f t="shared" si="45"/>
        <v>0</v>
      </c>
      <c r="CY154" s="128">
        <f t="shared" si="45"/>
        <v>0</v>
      </c>
      <c r="CZ154" s="128">
        <f t="shared" si="45"/>
        <v>0</v>
      </c>
      <c r="DA154" s="128">
        <f t="shared" si="30"/>
        <v>0</v>
      </c>
      <c r="DB154" s="128">
        <f t="shared" si="30"/>
        <v>0</v>
      </c>
      <c r="DC154" s="128"/>
    </row>
    <row r="155" spans="2:107" hidden="1" outlineLevel="1" collapsed="1">
      <c r="B155" s="241" t="s">
        <v>62</v>
      </c>
      <c r="C155" s="242" t="s">
        <v>135</v>
      </c>
      <c r="D155" s="243" t="s">
        <v>343</v>
      </c>
      <c r="E155" s="259" t="s">
        <v>29</v>
      </c>
      <c r="F155" s="260" t="e">
        <f t="shared" ref="F155" ca="1" si="65">enddate($J$6,$J155:$BD155,$BD$8)+30</f>
        <v>#NAME?</v>
      </c>
      <c r="G155" s="245" t="s">
        <v>134</v>
      </c>
      <c r="H155" s="246" t="s">
        <v>5</v>
      </c>
      <c r="I155" s="77"/>
      <c r="J155" s="96"/>
      <c r="K155" s="97">
        <v>1</v>
      </c>
      <c r="L155" s="97">
        <v>1</v>
      </c>
      <c r="M155" s="97">
        <v>1</v>
      </c>
      <c r="N155" s="97">
        <v>1</v>
      </c>
      <c r="O155" s="97">
        <v>1</v>
      </c>
      <c r="P155" s="97">
        <v>1</v>
      </c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8"/>
      <c r="AC155" s="97"/>
      <c r="AD155" s="97"/>
      <c r="AE155" s="97"/>
      <c r="AF155" s="97"/>
      <c r="AG155" s="98"/>
      <c r="AH155" s="97"/>
      <c r="AI155" s="97"/>
      <c r="AJ155" s="97"/>
      <c r="AK155" s="97"/>
      <c r="AL155" s="97"/>
      <c r="AM155" s="99"/>
      <c r="AN155" s="97"/>
      <c r="AO155" s="97"/>
      <c r="AP155" s="97"/>
      <c r="AQ155" s="97"/>
      <c r="AR155" s="100"/>
      <c r="AS155" s="97"/>
      <c r="AT155" s="97"/>
      <c r="AU155" s="97"/>
      <c r="AV155" s="97"/>
      <c r="AW155" s="97"/>
      <c r="AX155" s="97"/>
      <c r="AY155" s="97"/>
      <c r="AZ155" s="97"/>
      <c r="BA155" s="97"/>
      <c r="BB155" s="97"/>
      <c r="BC155" s="97"/>
      <c r="BD155" s="101"/>
      <c r="BE155" s="77"/>
      <c r="BF155" s="102">
        <f t="shared" si="61"/>
        <v>6</v>
      </c>
      <c r="BG155" s="103"/>
      <c r="BH155" s="104">
        <f t="shared" si="37"/>
        <v>0</v>
      </c>
      <c r="BI155" s="105">
        <f t="shared" si="43"/>
        <v>0</v>
      </c>
      <c r="BJ155" s="106"/>
      <c r="BK155" s="107">
        <f t="shared" si="44"/>
        <v>0</v>
      </c>
      <c r="BL155" s="104">
        <f t="shared" si="60"/>
        <v>0</v>
      </c>
      <c r="BM155" s="104">
        <v>12000</v>
      </c>
      <c r="BN155" s="104">
        <f t="shared" si="62"/>
        <v>-12000</v>
      </c>
      <c r="BO155" s="1" t="s">
        <v>135</v>
      </c>
      <c r="BP155" s="1" t="s">
        <v>136</v>
      </c>
      <c r="BQ155" s="1">
        <v>2000</v>
      </c>
      <c r="BR155" s="1">
        <v>20</v>
      </c>
      <c r="BS155" s="7">
        <v>40000</v>
      </c>
      <c r="BU155" s="128">
        <f t="shared" si="64"/>
        <v>0</v>
      </c>
      <c r="BV155" s="128">
        <f t="shared" si="64"/>
        <v>0</v>
      </c>
      <c r="BW155" s="128">
        <f t="shared" si="64"/>
        <v>0</v>
      </c>
      <c r="BX155" s="128">
        <f t="shared" si="64"/>
        <v>0</v>
      </c>
      <c r="BY155" s="128">
        <f t="shared" si="64"/>
        <v>0</v>
      </c>
      <c r="BZ155" s="128">
        <f t="shared" si="64"/>
        <v>0</v>
      </c>
      <c r="CA155" s="128">
        <f t="shared" si="63"/>
        <v>0</v>
      </c>
      <c r="CB155" s="128">
        <f t="shared" si="63"/>
        <v>0</v>
      </c>
      <c r="CC155" s="128">
        <f t="shared" si="63"/>
        <v>0</v>
      </c>
      <c r="CD155" s="128">
        <f t="shared" si="63"/>
        <v>0</v>
      </c>
      <c r="CE155" s="128">
        <f t="shared" si="63"/>
        <v>0</v>
      </c>
      <c r="CF155" s="128">
        <f t="shared" si="63"/>
        <v>0</v>
      </c>
      <c r="CG155" s="128">
        <f t="shared" si="46"/>
        <v>0</v>
      </c>
      <c r="CH155" s="128">
        <f t="shared" si="46"/>
        <v>0</v>
      </c>
      <c r="CI155" s="128">
        <f t="shared" si="46"/>
        <v>0</v>
      </c>
      <c r="CJ155" s="128">
        <f t="shared" si="46"/>
        <v>0</v>
      </c>
      <c r="CK155" s="128">
        <f t="shared" si="46"/>
        <v>0</v>
      </c>
      <c r="CL155" s="128">
        <f t="shared" si="46"/>
        <v>0</v>
      </c>
      <c r="CM155" s="128">
        <f t="shared" ref="CM155:CZ208" si="66">AN155*$BJ155</f>
        <v>0</v>
      </c>
      <c r="CN155" s="128">
        <f t="shared" si="66"/>
        <v>0</v>
      </c>
      <c r="CO155" s="128">
        <f t="shared" si="66"/>
        <v>0</v>
      </c>
      <c r="CP155" s="128">
        <f t="shared" si="66"/>
        <v>0</v>
      </c>
      <c r="CQ155" s="128">
        <f t="shared" si="66"/>
        <v>0</v>
      </c>
      <c r="CR155" s="128">
        <f t="shared" si="66"/>
        <v>0</v>
      </c>
      <c r="CS155" s="128">
        <f t="shared" si="66"/>
        <v>0</v>
      </c>
      <c r="CT155" s="128">
        <f t="shared" si="66"/>
        <v>0</v>
      </c>
      <c r="CU155" s="128">
        <f t="shared" si="45"/>
        <v>0</v>
      </c>
      <c r="CV155" s="128">
        <f t="shared" si="45"/>
        <v>0</v>
      </c>
      <c r="CW155" s="128">
        <f t="shared" si="45"/>
        <v>0</v>
      </c>
      <c r="CX155" s="128">
        <f t="shared" si="45"/>
        <v>0</v>
      </c>
      <c r="CY155" s="128">
        <f t="shared" si="45"/>
        <v>0</v>
      </c>
      <c r="CZ155" s="128">
        <f t="shared" si="45"/>
        <v>0</v>
      </c>
      <c r="DA155" s="128">
        <f t="shared" si="30"/>
        <v>0</v>
      </c>
      <c r="DB155" s="128">
        <f t="shared" si="30"/>
        <v>0</v>
      </c>
      <c r="DC155" s="128"/>
    </row>
    <row r="156" spans="2:107" hidden="1" outlineLevel="1">
      <c r="B156" s="241" t="s">
        <v>231</v>
      </c>
      <c r="C156" s="242" t="s">
        <v>270</v>
      </c>
      <c r="D156" s="243" t="s">
        <v>271</v>
      </c>
      <c r="E156" s="244" t="e">
        <f ca="1">startdate($BD$6,$J156:$BD156,$J$8)</f>
        <v>#NAME?</v>
      </c>
      <c r="F156" s="244"/>
      <c r="G156" s="245"/>
      <c r="H156" s="246" t="s">
        <v>52</v>
      </c>
      <c r="I156" s="77"/>
      <c r="J156" s="96"/>
      <c r="K156" s="97">
        <v>0</v>
      </c>
      <c r="L156" s="97"/>
      <c r="M156" s="97"/>
      <c r="N156" s="97"/>
      <c r="O156" s="97">
        <v>0</v>
      </c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8"/>
      <c r="AC156" s="97"/>
      <c r="AD156" s="97"/>
      <c r="AE156" s="97"/>
      <c r="AF156" s="97"/>
      <c r="AG156" s="98"/>
      <c r="AH156" s="97"/>
      <c r="AI156" s="97"/>
      <c r="AJ156" s="97"/>
      <c r="AK156" s="97"/>
      <c r="AL156" s="97"/>
      <c r="AM156" s="99"/>
      <c r="AN156" s="97"/>
      <c r="AO156" s="97"/>
      <c r="AP156" s="97"/>
      <c r="AQ156" s="97"/>
      <c r="AR156" s="100"/>
      <c r="AS156" s="97"/>
      <c r="AT156" s="97"/>
      <c r="AU156" s="97"/>
      <c r="AV156" s="97"/>
      <c r="AW156" s="97"/>
      <c r="AX156" s="97"/>
      <c r="AY156" s="97"/>
      <c r="AZ156" s="97"/>
      <c r="BA156" s="97"/>
      <c r="BB156" s="97"/>
      <c r="BC156" s="97"/>
      <c r="BD156" s="101"/>
      <c r="BE156" s="77"/>
      <c r="BF156" s="102">
        <f t="shared" si="61"/>
        <v>0</v>
      </c>
      <c r="BG156" s="103"/>
      <c r="BH156" s="104">
        <f>BF156*BG156</f>
        <v>0</v>
      </c>
      <c r="BI156" s="105">
        <f>SUMIF($K$8:$BD$8,"F",K156:BD156)</f>
        <v>0</v>
      </c>
      <c r="BJ156" s="106"/>
      <c r="BK156" s="107">
        <f>BI156*BJ156</f>
        <v>0</v>
      </c>
      <c r="BL156" s="104">
        <f t="shared" si="60"/>
        <v>0</v>
      </c>
      <c r="BM156" s="104">
        <v>0</v>
      </c>
      <c r="BN156" s="104">
        <f>BL156-BM156</f>
        <v>0</v>
      </c>
      <c r="BO156" s="1" t="s">
        <v>270</v>
      </c>
      <c r="BP156" s="1" t="s">
        <v>271</v>
      </c>
      <c r="BU156" s="128">
        <f t="shared" si="64"/>
        <v>0</v>
      </c>
      <c r="BV156" s="128">
        <f t="shared" si="64"/>
        <v>0</v>
      </c>
      <c r="BW156" s="128">
        <f t="shared" si="64"/>
        <v>0</v>
      </c>
      <c r="BX156" s="128">
        <f t="shared" si="64"/>
        <v>0</v>
      </c>
      <c r="BY156" s="128">
        <f t="shared" si="64"/>
        <v>0</v>
      </c>
      <c r="BZ156" s="128">
        <f t="shared" si="64"/>
        <v>0</v>
      </c>
      <c r="CA156" s="128">
        <f t="shared" si="63"/>
        <v>0</v>
      </c>
      <c r="CB156" s="128">
        <f t="shared" si="63"/>
        <v>0</v>
      </c>
      <c r="CC156" s="128">
        <f t="shared" si="63"/>
        <v>0</v>
      </c>
      <c r="CD156" s="128">
        <f t="shared" si="63"/>
        <v>0</v>
      </c>
      <c r="CE156" s="128">
        <f t="shared" si="63"/>
        <v>0</v>
      </c>
      <c r="CF156" s="128">
        <f t="shared" si="63"/>
        <v>0</v>
      </c>
      <c r="CG156" s="128">
        <f t="shared" si="63"/>
        <v>0</v>
      </c>
      <c r="CH156" s="128">
        <f t="shared" si="63"/>
        <v>0</v>
      </c>
      <c r="CI156" s="128">
        <f t="shared" si="63"/>
        <v>0</v>
      </c>
      <c r="CJ156" s="128">
        <f t="shared" si="63"/>
        <v>0</v>
      </c>
      <c r="CK156" s="128">
        <f t="shared" si="63"/>
        <v>0</v>
      </c>
      <c r="CL156" s="128">
        <f t="shared" si="63"/>
        <v>0</v>
      </c>
      <c r="CM156" s="128">
        <f t="shared" si="66"/>
        <v>0</v>
      </c>
      <c r="CN156" s="128">
        <f t="shared" si="66"/>
        <v>0</v>
      </c>
      <c r="CO156" s="128">
        <f t="shared" si="66"/>
        <v>0</v>
      </c>
      <c r="CP156" s="128">
        <f t="shared" si="66"/>
        <v>0</v>
      </c>
      <c r="CQ156" s="128">
        <f t="shared" si="66"/>
        <v>0</v>
      </c>
      <c r="CR156" s="128">
        <f t="shared" si="66"/>
        <v>0</v>
      </c>
      <c r="CS156" s="128">
        <f t="shared" si="66"/>
        <v>0</v>
      </c>
      <c r="CT156" s="128">
        <f t="shared" si="66"/>
        <v>0</v>
      </c>
      <c r="CU156" s="128">
        <f t="shared" si="45"/>
        <v>0</v>
      </c>
      <c r="CV156" s="128">
        <f t="shared" si="45"/>
        <v>0</v>
      </c>
      <c r="CW156" s="128">
        <f t="shared" si="45"/>
        <v>0</v>
      </c>
      <c r="CX156" s="128">
        <f t="shared" si="45"/>
        <v>0</v>
      </c>
      <c r="CY156" s="128">
        <f t="shared" si="45"/>
        <v>0</v>
      </c>
      <c r="CZ156" s="128">
        <f t="shared" si="45"/>
        <v>0</v>
      </c>
      <c r="DA156" s="128">
        <f t="shared" si="45"/>
        <v>0</v>
      </c>
      <c r="DB156" s="128">
        <f t="shared" si="45"/>
        <v>0</v>
      </c>
      <c r="DC156" s="128"/>
    </row>
    <row r="157" spans="2:107" hidden="1" outlineLevel="1">
      <c r="B157" s="241" t="s">
        <v>177</v>
      </c>
      <c r="C157" s="242" t="s">
        <v>313</v>
      </c>
      <c r="D157" s="243" t="s">
        <v>344</v>
      </c>
      <c r="E157" s="244" t="s">
        <v>29</v>
      </c>
      <c r="F157" s="244" t="e">
        <f ca="1">enddate($J$6,$J157:$BD157,$BD$8)+30</f>
        <v>#NAME?</v>
      </c>
      <c r="G157" s="245"/>
      <c r="H157" s="246" t="s">
        <v>52</v>
      </c>
      <c r="I157" s="77"/>
      <c r="J157" s="96"/>
      <c r="K157" s="97">
        <v>1</v>
      </c>
      <c r="L157" s="97">
        <v>0.5</v>
      </c>
      <c r="M157" s="97">
        <v>1</v>
      </c>
      <c r="N157" s="97">
        <v>1</v>
      </c>
      <c r="O157" s="97">
        <v>1</v>
      </c>
      <c r="P157" s="97">
        <v>1</v>
      </c>
      <c r="Q157" s="97">
        <v>1</v>
      </c>
      <c r="R157" s="97">
        <v>3.14</v>
      </c>
      <c r="S157" s="97"/>
      <c r="T157" s="97"/>
      <c r="U157" s="97"/>
      <c r="V157" s="97"/>
      <c r="W157" s="97"/>
      <c r="X157" s="97"/>
      <c r="Y157" s="97"/>
      <c r="Z157" s="97"/>
      <c r="AA157" s="97"/>
      <c r="AB157" s="98"/>
      <c r="AC157" s="97"/>
      <c r="AD157" s="97"/>
      <c r="AE157" s="97"/>
      <c r="AF157" s="97"/>
      <c r="AG157" s="98"/>
      <c r="AH157" s="97"/>
      <c r="AI157" s="97"/>
      <c r="AJ157" s="97"/>
      <c r="AK157" s="97"/>
      <c r="AL157" s="97"/>
      <c r="AM157" s="99"/>
      <c r="AN157" s="97"/>
      <c r="AO157" s="97"/>
      <c r="AP157" s="97"/>
      <c r="AQ157" s="97"/>
      <c r="AR157" s="100"/>
      <c r="AS157" s="97"/>
      <c r="AT157" s="97"/>
      <c r="AU157" s="97"/>
      <c r="AV157" s="97"/>
      <c r="AW157" s="97"/>
      <c r="AX157" s="97"/>
      <c r="AY157" s="97"/>
      <c r="AZ157" s="97"/>
      <c r="BA157" s="97"/>
      <c r="BB157" s="97"/>
      <c r="BC157" s="97"/>
      <c r="BD157" s="101"/>
      <c r="BE157" s="77"/>
      <c r="BF157" s="102">
        <f t="shared" si="61"/>
        <v>9.64</v>
      </c>
      <c r="BG157" s="103"/>
      <c r="BH157" s="104">
        <f>BF157*BG157</f>
        <v>0</v>
      </c>
      <c r="BI157" s="105">
        <f>SUMIF($K$8:$BD$8,"F",K157:BD157)</f>
        <v>0</v>
      </c>
      <c r="BJ157" s="106"/>
      <c r="BK157" s="107">
        <f>BI157*BJ157</f>
        <v>0</v>
      </c>
      <c r="BL157" s="104">
        <f t="shared" si="60"/>
        <v>0</v>
      </c>
      <c r="BM157" s="104">
        <v>120393.64699189921</v>
      </c>
      <c r="BN157" s="104">
        <f>BL157-BM157</f>
        <v>-120393.64699189921</v>
      </c>
      <c r="BU157" s="128">
        <f t="shared" si="64"/>
        <v>0</v>
      </c>
      <c r="BV157" s="128">
        <f t="shared" si="64"/>
        <v>0</v>
      </c>
      <c r="BW157" s="128">
        <f t="shared" si="64"/>
        <v>0</v>
      </c>
      <c r="BX157" s="128">
        <f t="shared" si="64"/>
        <v>0</v>
      </c>
      <c r="BY157" s="128">
        <f t="shared" si="64"/>
        <v>0</v>
      </c>
      <c r="BZ157" s="128">
        <f t="shared" si="64"/>
        <v>0</v>
      </c>
      <c r="CA157" s="128">
        <f t="shared" si="63"/>
        <v>0</v>
      </c>
      <c r="CB157" s="128">
        <f t="shared" si="63"/>
        <v>0</v>
      </c>
      <c r="CC157" s="128">
        <f t="shared" si="63"/>
        <v>0</v>
      </c>
      <c r="CD157" s="128">
        <f t="shared" si="63"/>
        <v>0</v>
      </c>
      <c r="CE157" s="128">
        <f t="shared" si="63"/>
        <v>0</v>
      </c>
      <c r="CF157" s="128">
        <f t="shared" si="63"/>
        <v>0</v>
      </c>
      <c r="CG157" s="128">
        <f t="shared" si="63"/>
        <v>0</v>
      </c>
      <c r="CH157" s="128">
        <f t="shared" si="63"/>
        <v>0</v>
      </c>
      <c r="CI157" s="128">
        <f t="shared" si="63"/>
        <v>0</v>
      </c>
      <c r="CJ157" s="128">
        <f t="shared" si="63"/>
        <v>0</v>
      </c>
      <c r="CK157" s="128">
        <f t="shared" si="63"/>
        <v>0</v>
      </c>
      <c r="CL157" s="128">
        <f t="shared" si="63"/>
        <v>0</v>
      </c>
      <c r="CM157" s="128">
        <f t="shared" si="66"/>
        <v>0</v>
      </c>
      <c r="CN157" s="128">
        <f t="shared" si="66"/>
        <v>0</v>
      </c>
      <c r="CO157" s="128">
        <f t="shared" si="66"/>
        <v>0</v>
      </c>
      <c r="CP157" s="128">
        <f t="shared" si="66"/>
        <v>0</v>
      </c>
      <c r="CQ157" s="128">
        <f t="shared" si="66"/>
        <v>0</v>
      </c>
      <c r="CR157" s="128">
        <f t="shared" si="66"/>
        <v>0</v>
      </c>
      <c r="CS157" s="128">
        <f t="shared" si="66"/>
        <v>0</v>
      </c>
      <c r="CT157" s="128">
        <f t="shared" si="66"/>
        <v>0</v>
      </c>
      <c r="CU157" s="128">
        <f t="shared" si="45"/>
        <v>0</v>
      </c>
      <c r="CV157" s="128">
        <f t="shared" si="45"/>
        <v>0</v>
      </c>
      <c r="CW157" s="128">
        <f t="shared" si="45"/>
        <v>0</v>
      </c>
      <c r="CX157" s="128">
        <f t="shared" si="45"/>
        <v>0</v>
      </c>
      <c r="CY157" s="128">
        <f t="shared" si="45"/>
        <v>0</v>
      </c>
      <c r="CZ157" s="128">
        <f t="shared" si="45"/>
        <v>0</v>
      </c>
      <c r="DA157" s="128">
        <f t="shared" si="45"/>
        <v>0</v>
      </c>
      <c r="DB157" s="128">
        <f t="shared" si="45"/>
        <v>0</v>
      </c>
      <c r="DC157" s="128"/>
    </row>
    <row r="158" spans="2:107" hidden="1" outlineLevel="1">
      <c r="B158" s="241" t="s">
        <v>223</v>
      </c>
      <c r="C158" s="242" t="s">
        <v>345</v>
      </c>
      <c r="D158" s="243" t="s">
        <v>225</v>
      </c>
      <c r="E158" s="244" t="s">
        <v>29</v>
      </c>
      <c r="F158" s="244"/>
      <c r="G158" s="245"/>
      <c r="H158" s="246" t="s">
        <v>346</v>
      </c>
      <c r="I158" s="77"/>
      <c r="J158" s="96"/>
      <c r="K158" s="97"/>
      <c r="L158" s="97"/>
      <c r="M158" s="97"/>
      <c r="N158" s="97"/>
      <c r="O158" s="97">
        <v>0</v>
      </c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8"/>
      <c r="AC158" s="97"/>
      <c r="AD158" s="97"/>
      <c r="AE158" s="97"/>
      <c r="AF158" s="97"/>
      <c r="AG158" s="98"/>
      <c r="AH158" s="97"/>
      <c r="AI158" s="97"/>
      <c r="AJ158" s="97"/>
      <c r="AK158" s="97"/>
      <c r="AL158" s="97"/>
      <c r="AM158" s="99"/>
      <c r="AN158" s="97"/>
      <c r="AO158" s="97"/>
      <c r="AP158" s="97"/>
      <c r="AQ158" s="97"/>
      <c r="AR158" s="100"/>
      <c r="AS158" s="97"/>
      <c r="AT158" s="97"/>
      <c r="AU158" s="97"/>
      <c r="AV158" s="97"/>
      <c r="AW158" s="97"/>
      <c r="AX158" s="97"/>
      <c r="AY158" s="97"/>
      <c r="AZ158" s="97"/>
      <c r="BA158" s="97"/>
      <c r="BB158" s="97"/>
      <c r="BC158" s="97"/>
      <c r="BD158" s="101"/>
      <c r="BE158" s="77"/>
      <c r="BF158" s="102">
        <f t="shared" si="61"/>
        <v>0</v>
      </c>
      <c r="BG158" s="103"/>
      <c r="BH158" s="104">
        <f t="shared" ref="BH158:BH175" si="67">BF158*BG158</f>
        <v>0</v>
      </c>
      <c r="BI158" s="105">
        <f>SUMIF($K$8:$BD$8,"F",K158:BD158)</f>
        <v>0</v>
      </c>
      <c r="BJ158" s="103"/>
      <c r="BK158" s="107">
        <f t="shared" ref="BK158" si="68">BI158*BJ158</f>
        <v>0</v>
      </c>
      <c r="BL158" s="104">
        <f t="shared" si="60"/>
        <v>0</v>
      </c>
      <c r="BM158" s="104">
        <v>0</v>
      </c>
      <c r="BN158" s="104">
        <f t="shared" ref="BN158:BN188" si="69">BL158-BM158</f>
        <v>0</v>
      </c>
      <c r="BO158" s="1" t="s">
        <v>228</v>
      </c>
      <c r="BP158" s="1" t="s">
        <v>229</v>
      </c>
      <c r="BQ158" s="1">
        <v>5500</v>
      </c>
      <c r="BR158" s="1">
        <v>2.6</v>
      </c>
      <c r="BS158" s="7">
        <v>14300</v>
      </c>
      <c r="BU158" s="128">
        <f t="shared" si="64"/>
        <v>0</v>
      </c>
      <c r="BV158" s="128">
        <f t="shared" si="64"/>
        <v>0</v>
      </c>
      <c r="BW158" s="128">
        <f t="shared" si="64"/>
        <v>0</v>
      </c>
      <c r="BX158" s="128">
        <f t="shared" si="64"/>
        <v>0</v>
      </c>
      <c r="BY158" s="128">
        <f t="shared" si="64"/>
        <v>0</v>
      </c>
      <c r="BZ158" s="128">
        <f t="shared" si="64"/>
        <v>0</v>
      </c>
      <c r="CA158" s="128">
        <f t="shared" si="63"/>
        <v>0</v>
      </c>
      <c r="CB158" s="128">
        <f t="shared" si="63"/>
        <v>0</v>
      </c>
      <c r="CC158" s="128">
        <f t="shared" si="63"/>
        <v>0</v>
      </c>
      <c r="CD158" s="128">
        <f t="shared" si="63"/>
        <v>0</v>
      </c>
      <c r="CE158" s="128">
        <f t="shared" si="63"/>
        <v>0</v>
      </c>
      <c r="CF158" s="128">
        <f t="shared" si="63"/>
        <v>0</v>
      </c>
      <c r="CG158" s="128">
        <f t="shared" si="63"/>
        <v>0</v>
      </c>
      <c r="CH158" s="128">
        <f t="shared" si="63"/>
        <v>0</v>
      </c>
      <c r="CI158" s="128">
        <f t="shared" si="63"/>
        <v>0</v>
      </c>
      <c r="CJ158" s="128">
        <f t="shared" si="63"/>
        <v>0</v>
      </c>
      <c r="CK158" s="128">
        <f t="shared" si="63"/>
        <v>0</v>
      </c>
      <c r="CL158" s="128">
        <f t="shared" si="63"/>
        <v>0</v>
      </c>
      <c r="CM158" s="128">
        <f t="shared" si="66"/>
        <v>0</v>
      </c>
      <c r="CN158" s="128">
        <f t="shared" si="66"/>
        <v>0</v>
      </c>
      <c r="CO158" s="128">
        <f t="shared" si="66"/>
        <v>0</v>
      </c>
      <c r="CP158" s="128">
        <f t="shared" si="66"/>
        <v>0</v>
      </c>
      <c r="CQ158" s="128">
        <f t="shared" si="66"/>
        <v>0</v>
      </c>
      <c r="CR158" s="128">
        <f t="shared" si="66"/>
        <v>0</v>
      </c>
      <c r="CS158" s="128">
        <f t="shared" si="66"/>
        <v>0</v>
      </c>
      <c r="CT158" s="128">
        <f t="shared" si="66"/>
        <v>0</v>
      </c>
      <c r="CU158" s="128">
        <f t="shared" si="45"/>
        <v>0</v>
      </c>
      <c r="CV158" s="128">
        <f t="shared" si="45"/>
        <v>0</v>
      </c>
      <c r="CW158" s="128">
        <f t="shared" si="45"/>
        <v>0</v>
      </c>
      <c r="CX158" s="128">
        <f t="shared" si="45"/>
        <v>0</v>
      </c>
      <c r="CY158" s="128">
        <f t="shared" si="45"/>
        <v>0</v>
      </c>
      <c r="CZ158" s="128">
        <f t="shared" si="45"/>
        <v>0</v>
      </c>
      <c r="DA158" s="128">
        <f t="shared" si="45"/>
        <v>0</v>
      </c>
      <c r="DB158" s="128">
        <f t="shared" si="45"/>
        <v>0</v>
      </c>
      <c r="DC158" s="128"/>
    </row>
    <row r="159" spans="2:107" hidden="1" outlineLevel="1">
      <c r="B159" s="261"/>
      <c r="C159" s="262" t="s">
        <v>347</v>
      </c>
      <c r="D159" s="263"/>
      <c r="E159" s="264"/>
      <c r="F159" s="265"/>
      <c r="G159" s="266"/>
      <c r="H159" s="267"/>
      <c r="I159" s="77"/>
      <c r="J159" s="96">
        <v>1</v>
      </c>
      <c r="K159" s="97">
        <v>0</v>
      </c>
      <c r="L159" s="97"/>
      <c r="M159" s="97"/>
      <c r="N159" s="97"/>
      <c r="O159" s="97">
        <v>0</v>
      </c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8"/>
      <c r="AC159" s="97"/>
      <c r="AD159" s="97"/>
      <c r="AE159" s="97"/>
      <c r="AF159" s="97"/>
      <c r="AG159" s="98"/>
      <c r="AH159" s="97"/>
      <c r="AI159" s="97"/>
      <c r="AJ159" s="97"/>
      <c r="AK159" s="97"/>
      <c r="AL159" s="97"/>
      <c r="AM159" s="99"/>
      <c r="AN159" s="97"/>
      <c r="AO159" s="97"/>
      <c r="AP159" s="97"/>
      <c r="AQ159" s="97"/>
      <c r="AR159" s="100"/>
      <c r="AS159" s="97"/>
      <c r="AT159" s="97"/>
      <c r="AU159" s="97"/>
      <c r="AV159" s="97"/>
      <c r="AW159" s="97"/>
      <c r="AX159" s="97"/>
      <c r="AY159" s="97"/>
      <c r="AZ159" s="97"/>
      <c r="BA159" s="97"/>
      <c r="BB159" s="97"/>
      <c r="BC159" s="97"/>
      <c r="BD159" s="101"/>
      <c r="BE159" s="77"/>
      <c r="BF159" s="102">
        <f t="shared" si="61"/>
        <v>1</v>
      </c>
      <c r="BG159" s="103"/>
      <c r="BH159" s="104">
        <f t="shared" si="67"/>
        <v>0</v>
      </c>
      <c r="BI159" s="105"/>
      <c r="BJ159" s="106"/>
      <c r="BK159" s="107"/>
      <c r="BL159" s="104">
        <f t="shared" si="60"/>
        <v>0</v>
      </c>
      <c r="BM159" s="104">
        <v>30055</v>
      </c>
      <c r="BN159" s="104">
        <f t="shared" si="69"/>
        <v>-30055</v>
      </c>
      <c r="BU159" s="128">
        <f t="shared" si="64"/>
        <v>0</v>
      </c>
      <c r="BV159" s="128">
        <f t="shared" si="64"/>
        <v>0</v>
      </c>
      <c r="BW159" s="128">
        <f t="shared" si="64"/>
        <v>0</v>
      </c>
      <c r="BX159" s="128">
        <f t="shared" si="64"/>
        <v>0</v>
      </c>
      <c r="BY159" s="128">
        <f t="shared" si="64"/>
        <v>0</v>
      </c>
      <c r="BZ159" s="128">
        <f t="shared" si="64"/>
        <v>0</v>
      </c>
      <c r="CA159" s="128">
        <f t="shared" si="63"/>
        <v>0</v>
      </c>
      <c r="CB159" s="128">
        <f t="shared" si="63"/>
        <v>0</v>
      </c>
      <c r="CC159" s="128">
        <f t="shared" si="63"/>
        <v>0</v>
      </c>
      <c r="CD159" s="128">
        <f t="shared" si="63"/>
        <v>0</v>
      </c>
      <c r="CE159" s="128">
        <f t="shared" si="63"/>
        <v>0</v>
      </c>
      <c r="CF159" s="128">
        <f t="shared" si="63"/>
        <v>0</v>
      </c>
      <c r="CG159" s="128">
        <f t="shared" si="63"/>
        <v>0</v>
      </c>
      <c r="CH159" s="128">
        <f t="shared" si="63"/>
        <v>0</v>
      </c>
      <c r="CI159" s="128">
        <f t="shared" si="63"/>
        <v>0</v>
      </c>
      <c r="CJ159" s="128">
        <f t="shared" si="63"/>
        <v>0</v>
      </c>
      <c r="CK159" s="128">
        <f t="shared" si="63"/>
        <v>0</v>
      </c>
      <c r="CL159" s="128">
        <f t="shared" si="63"/>
        <v>0</v>
      </c>
      <c r="CM159" s="128">
        <f t="shared" si="66"/>
        <v>0</v>
      </c>
      <c r="CN159" s="128">
        <f t="shared" si="66"/>
        <v>0</v>
      </c>
      <c r="CO159" s="128">
        <f t="shared" si="66"/>
        <v>0</v>
      </c>
      <c r="CP159" s="128">
        <f t="shared" si="66"/>
        <v>0</v>
      </c>
      <c r="CQ159" s="128">
        <f t="shared" si="66"/>
        <v>0</v>
      </c>
      <c r="CR159" s="128">
        <f t="shared" si="66"/>
        <v>0</v>
      </c>
      <c r="CS159" s="128">
        <f t="shared" si="66"/>
        <v>0</v>
      </c>
      <c r="CT159" s="128">
        <f t="shared" si="66"/>
        <v>0</v>
      </c>
      <c r="CU159" s="128">
        <f t="shared" si="45"/>
        <v>0</v>
      </c>
      <c r="CV159" s="128">
        <f t="shared" si="45"/>
        <v>0</v>
      </c>
      <c r="CW159" s="128">
        <f t="shared" si="45"/>
        <v>0</v>
      </c>
      <c r="CX159" s="128">
        <f t="shared" si="45"/>
        <v>0</v>
      </c>
      <c r="CY159" s="128">
        <f t="shared" si="45"/>
        <v>0</v>
      </c>
      <c r="CZ159" s="128">
        <f t="shared" si="45"/>
        <v>0</v>
      </c>
      <c r="DA159" s="128">
        <f t="shared" si="45"/>
        <v>0</v>
      </c>
      <c r="DB159" s="128">
        <f t="shared" si="45"/>
        <v>0</v>
      </c>
      <c r="DC159" s="128"/>
    </row>
    <row r="160" spans="2:107" hidden="1" outlineLevel="1">
      <c r="B160" s="241" t="s">
        <v>223</v>
      </c>
      <c r="C160" s="242" t="s">
        <v>228</v>
      </c>
      <c r="D160" s="243" t="s">
        <v>348</v>
      </c>
      <c r="E160" s="244" t="s">
        <v>29</v>
      </c>
      <c r="F160" s="244" t="e">
        <f ca="1">enddate($J$6,$J160:$BD160,$BD$8)+30</f>
        <v>#NAME?</v>
      </c>
      <c r="G160" s="245"/>
      <c r="H160" s="246" t="s">
        <v>5</v>
      </c>
      <c r="I160" s="77"/>
      <c r="J160" s="96"/>
      <c r="K160" s="97">
        <v>1</v>
      </c>
      <c r="L160" s="97">
        <v>0.85</v>
      </c>
      <c r="M160" s="97">
        <v>0.27</v>
      </c>
      <c r="N160" s="97">
        <v>0</v>
      </c>
      <c r="O160" s="97">
        <v>0.09</v>
      </c>
      <c r="P160" s="97">
        <v>0.1</v>
      </c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8"/>
      <c r="AC160" s="97"/>
      <c r="AD160" s="97"/>
      <c r="AE160" s="97"/>
      <c r="AF160" s="97"/>
      <c r="AG160" s="98"/>
      <c r="AH160" s="97"/>
      <c r="AI160" s="97"/>
      <c r="AJ160" s="97"/>
      <c r="AK160" s="97"/>
      <c r="AL160" s="97"/>
      <c r="AM160" s="99"/>
      <c r="AN160" s="97"/>
      <c r="AO160" s="97"/>
      <c r="AP160" s="97"/>
      <c r="AQ160" s="97"/>
      <c r="AR160" s="100"/>
      <c r="AS160" s="97"/>
      <c r="AT160" s="97"/>
      <c r="AU160" s="97"/>
      <c r="AV160" s="97"/>
      <c r="AW160" s="97"/>
      <c r="AX160" s="97"/>
      <c r="AY160" s="97"/>
      <c r="AZ160" s="97"/>
      <c r="BA160" s="97"/>
      <c r="BB160" s="97"/>
      <c r="BC160" s="97"/>
      <c r="BD160" s="101"/>
      <c r="BE160" s="77"/>
      <c r="BF160" s="102">
        <f t="shared" si="61"/>
        <v>2.31</v>
      </c>
      <c r="BG160" s="103"/>
      <c r="BH160" s="104">
        <f t="shared" si="67"/>
        <v>0</v>
      </c>
      <c r="BI160" s="105">
        <f t="shared" ref="BI160:BI188" si="70">SUMIF($K$8:$BD$8,"F",K160:BD160)</f>
        <v>0</v>
      </c>
      <c r="BJ160" s="106"/>
      <c r="BK160" s="107">
        <f t="shared" ref="BK160:BK188" si="71">BI160*BJ160</f>
        <v>0</v>
      </c>
      <c r="BL160" s="104">
        <f t="shared" si="60"/>
        <v>0</v>
      </c>
      <c r="BM160" s="104">
        <v>12705</v>
      </c>
      <c r="BN160" s="104">
        <f t="shared" si="69"/>
        <v>-12705</v>
      </c>
      <c r="BO160" s="1" t="s">
        <v>228</v>
      </c>
      <c r="BP160" s="1" t="s">
        <v>229</v>
      </c>
      <c r="BQ160" s="1">
        <v>5500</v>
      </c>
      <c r="BR160" s="1">
        <v>2.6</v>
      </c>
      <c r="BS160" s="7">
        <v>14300</v>
      </c>
      <c r="BU160" s="128">
        <f t="shared" si="64"/>
        <v>0</v>
      </c>
      <c r="BV160" s="128">
        <f t="shared" si="64"/>
        <v>0</v>
      </c>
      <c r="BW160" s="128">
        <f t="shared" si="64"/>
        <v>0</v>
      </c>
      <c r="BX160" s="128">
        <f t="shared" si="64"/>
        <v>0</v>
      </c>
      <c r="BY160" s="128">
        <f t="shared" si="64"/>
        <v>0</v>
      </c>
      <c r="BZ160" s="128">
        <f t="shared" si="64"/>
        <v>0</v>
      </c>
      <c r="CA160" s="128">
        <f t="shared" si="63"/>
        <v>0</v>
      </c>
      <c r="CB160" s="128">
        <f t="shared" si="63"/>
        <v>0</v>
      </c>
      <c r="CC160" s="128">
        <f t="shared" si="63"/>
        <v>0</v>
      </c>
      <c r="CD160" s="128">
        <f t="shared" si="63"/>
        <v>0</v>
      </c>
      <c r="CE160" s="128">
        <f t="shared" si="63"/>
        <v>0</v>
      </c>
      <c r="CF160" s="128">
        <f t="shared" si="63"/>
        <v>0</v>
      </c>
      <c r="CG160" s="128">
        <f t="shared" si="63"/>
        <v>0</v>
      </c>
      <c r="CH160" s="128">
        <f t="shared" si="63"/>
        <v>0</v>
      </c>
      <c r="CI160" s="128">
        <f t="shared" si="63"/>
        <v>0</v>
      </c>
      <c r="CJ160" s="128">
        <f t="shared" si="63"/>
        <v>0</v>
      </c>
      <c r="CK160" s="128">
        <f t="shared" si="63"/>
        <v>0</v>
      </c>
      <c r="CL160" s="128">
        <f t="shared" si="63"/>
        <v>0</v>
      </c>
      <c r="CM160" s="128">
        <f t="shared" si="66"/>
        <v>0</v>
      </c>
      <c r="CN160" s="128">
        <f t="shared" si="66"/>
        <v>0</v>
      </c>
      <c r="CO160" s="128">
        <f t="shared" si="66"/>
        <v>0</v>
      </c>
      <c r="CP160" s="128">
        <f t="shared" si="66"/>
        <v>0</v>
      </c>
      <c r="CQ160" s="128">
        <f t="shared" si="66"/>
        <v>0</v>
      </c>
      <c r="CR160" s="128">
        <f t="shared" si="66"/>
        <v>0</v>
      </c>
      <c r="CS160" s="128">
        <f t="shared" si="66"/>
        <v>0</v>
      </c>
      <c r="CT160" s="128">
        <f t="shared" si="66"/>
        <v>0</v>
      </c>
      <c r="CU160" s="128">
        <f t="shared" si="45"/>
        <v>0</v>
      </c>
      <c r="CV160" s="128">
        <f t="shared" si="45"/>
        <v>0</v>
      </c>
      <c r="CW160" s="128">
        <f t="shared" si="45"/>
        <v>0</v>
      </c>
      <c r="CX160" s="128">
        <f t="shared" si="45"/>
        <v>0</v>
      </c>
      <c r="CY160" s="128">
        <f t="shared" si="45"/>
        <v>0</v>
      </c>
      <c r="CZ160" s="128">
        <f t="shared" si="45"/>
        <v>0</v>
      </c>
      <c r="DA160" s="128">
        <f t="shared" si="45"/>
        <v>0</v>
      </c>
      <c r="DB160" s="128">
        <f t="shared" si="45"/>
        <v>0</v>
      </c>
      <c r="DC160" s="128"/>
    </row>
    <row r="161" spans="2:107" hidden="1" outlineLevel="1">
      <c r="B161" s="241" t="s">
        <v>206</v>
      </c>
      <c r="C161" s="242" t="s">
        <v>349</v>
      </c>
      <c r="D161" s="243" t="s">
        <v>350</v>
      </c>
      <c r="E161" s="259" t="s">
        <v>29</v>
      </c>
      <c r="F161" s="260" t="e">
        <f ca="1">enddate($J$6,$J161:$BD161,$BD$8)+30</f>
        <v>#NAME?</v>
      </c>
      <c r="G161" s="245" t="s">
        <v>351</v>
      </c>
      <c r="H161" s="246" t="s">
        <v>5</v>
      </c>
      <c r="I161" s="77"/>
      <c r="J161" s="96"/>
      <c r="K161" s="97">
        <v>1</v>
      </c>
      <c r="L161" s="97">
        <v>1</v>
      </c>
      <c r="M161" s="97">
        <v>1</v>
      </c>
      <c r="N161" s="97">
        <v>1</v>
      </c>
      <c r="O161" s="97">
        <v>1</v>
      </c>
      <c r="P161" s="97">
        <v>1</v>
      </c>
      <c r="Q161" s="97">
        <v>1</v>
      </c>
      <c r="R161" s="97">
        <v>1</v>
      </c>
      <c r="S161" s="97">
        <v>1</v>
      </c>
      <c r="T161" s="97"/>
      <c r="U161" s="97"/>
      <c r="V161" s="97"/>
      <c r="W161" s="97"/>
      <c r="X161" s="97"/>
      <c r="Y161" s="97"/>
      <c r="Z161" s="97"/>
      <c r="AA161" s="97"/>
      <c r="AB161" s="98"/>
      <c r="AC161" s="97"/>
      <c r="AD161" s="97"/>
      <c r="AE161" s="97"/>
      <c r="AF161" s="97"/>
      <c r="AG161" s="98"/>
      <c r="AH161" s="97"/>
      <c r="AI161" s="97"/>
      <c r="AJ161" s="97"/>
      <c r="AK161" s="97"/>
      <c r="AL161" s="97"/>
      <c r="AM161" s="99"/>
      <c r="AN161" s="97"/>
      <c r="AO161" s="97"/>
      <c r="AP161" s="97"/>
      <c r="AQ161" s="97"/>
      <c r="AR161" s="100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  <c r="BC161" s="97"/>
      <c r="BD161" s="101"/>
      <c r="BE161" s="77"/>
      <c r="BF161" s="102">
        <f t="shared" si="61"/>
        <v>9</v>
      </c>
      <c r="BG161" s="103"/>
      <c r="BH161" s="104">
        <f t="shared" si="67"/>
        <v>0</v>
      </c>
      <c r="BI161" s="105">
        <f t="shared" si="70"/>
        <v>0</v>
      </c>
      <c r="BJ161" s="106"/>
      <c r="BK161" s="107">
        <f t="shared" si="71"/>
        <v>0</v>
      </c>
      <c r="BL161" s="104">
        <f t="shared" si="60"/>
        <v>0</v>
      </c>
      <c r="BM161" s="104">
        <v>38250</v>
      </c>
      <c r="BN161" s="104">
        <f t="shared" si="69"/>
        <v>-38250</v>
      </c>
      <c r="BO161" s="1" t="s">
        <v>349</v>
      </c>
      <c r="BP161" s="1" t="s">
        <v>352</v>
      </c>
      <c r="BQ161" s="1">
        <v>4250</v>
      </c>
      <c r="BR161" s="1">
        <v>17.04</v>
      </c>
      <c r="BS161" s="7">
        <v>72420</v>
      </c>
      <c r="BU161" s="128">
        <f t="shared" si="64"/>
        <v>0</v>
      </c>
      <c r="BV161" s="128">
        <f t="shared" si="64"/>
        <v>0</v>
      </c>
      <c r="BW161" s="128">
        <f t="shared" si="64"/>
        <v>0</v>
      </c>
      <c r="BX161" s="128">
        <f t="shared" si="64"/>
        <v>0</v>
      </c>
      <c r="BY161" s="128">
        <f t="shared" si="64"/>
        <v>0</v>
      </c>
      <c r="BZ161" s="128">
        <f t="shared" si="64"/>
        <v>0</v>
      </c>
      <c r="CA161" s="128">
        <f t="shared" si="63"/>
        <v>0</v>
      </c>
      <c r="CB161" s="128">
        <f t="shared" si="63"/>
        <v>0</v>
      </c>
      <c r="CC161" s="128">
        <f t="shared" si="63"/>
        <v>0</v>
      </c>
      <c r="CD161" s="128">
        <f t="shared" si="63"/>
        <v>0</v>
      </c>
      <c r="CE161" s="128">
        <f t="shared" si="63"/>
        <v>0</v>
      </c>
      <c r="CF161" s="128">
        <f t="shared" si="63"/>
        <v>0</v>
      </c>
      <c r="CG161" s="128">
        <f t="shared" si="63"/>
        <v>0</v>
      </c>
      <c r="CH161" s="128">
        <f t="shared" si="63"/>
        <v>0</v>
      </c>
      <c r="CI161" s="128">
        <f t="shared" si="63"/>
        <v>0</v>
      </c>
      <c r="CJ161" s="128">
        <f t="shared" si="63"/>
        <v>0</v>
      </c>
      <c r="CK161" s="128">
        <f t="shared" si="63"/>
        <v>0</v>
      </c>
      <c r="CL161" s="128">
        <f t="shared" si="63"/>
        <v>0</v>
      </c>
      <c r="CM161" s="128">
        <f t="shared" si="66"/>
        <v>0</v>
      </c>
      <c r="CN161" s="128">
        <f t="shared" si="66"/>
        <v>0</v>
      </c>
      <c r="CO161" s="128">
        <f t="shared" si="66"/>
        <v>0</v>
      </c>
      <c r="CP161" s="128">
        <f t="shared" si="66"/>
        <v>0</v>
      </c>
      <c r="CQ161" s="128">
        <f t="shared" si="66"/>
        <v>0</v>
      </c>
      <c r="CR161" s="128">
        <f t="shared" si="66"/>
        <v>0</v>
      </c>
      <c r="CS161" s="128">
        <f t="shared" si="66"/>
        <v>0</v>
      </c>
      <c r="CT161" s="128">
        <f t="shared" si="66"/>
        <v>0</v>
      </c>
      <c r="CU161" s="128">
        <f t="shared" si="45"/>
        <v>0</v>
      </c>
      <c r="CV161" s="128">
        <f t="shared" si="45"/>
        <v>0</v>
      </c>
      <c r="CW161" s="128">
        <f t="shared" si="45"/>
        <v>0</v>
      </c>
      <c r="CX161" s="128">
        <f t="shared" si="45"/>
        <v>0</v>
      </c>
      <c r="CY161" s="128">
        <f t="shared" si="45"/>
        <v>0</v>
      </c>
      <c r="CZ161" s="128">
        <f t="shared" si="45"/>
        <v>0</v>
      </c>
      <c r="DA161" s="128">
        <f t="shared" si="45"/>
        <v>0</v>
      </c>
      <c r="DB161" s="128">
        <f t="shared" si="45"/>
        <v>0</v>
      </c>
      <c r="DC161" s="128"/>
    </row>
    <row r="162" spans="2:107" hidden="1" outlineLevel="1">
      <c r="B162" s="241" t="s">
        <v>206</v>
      </c>
      <c r="C162" s="242" t="s">
        <v>353</v>
      </c>
      <c r="D162" s="243" t="s">
        <v>354</v>
      </c>
      <c r="E162" s="260" t="s">
        <v>29</v>
      </c>
      <c r="F162" s="260" t="e">
        <f ca="1">enddate($J$6,$J162:$BD162,$BD$8)+30</f>
        <v>#NAME?</v>
      </c>
      <c r="G162" s="245" t="s">
        <v>334</v>
      </c>
      <c r="H162" s="246" t="s">
        <v>52</v>
      </c>
      <c r="I162" s="77"/>
      <c r="J162" s="96"/>
      <c r="K162" s="97">
        <v>1</v>
      </c>
      <c r="L162" s="97">
        <v>1</v>
      </c>
      <c r="M162" s="97">
        <v>1</v>
      </c>
      <c r="N162" s="97">
        <v>1</v>
      </c>
      <c r="O162" s="97">
        <v>1</v>
      </c>
      <c r="P162" s="97">
        <v>1</v>
      </c>
      <c r="Q162" s="97">
        <v>1</v>
      </c>
      <c r="R162" s="97">
        <v>1</v>
      </c>
      <c r="S162" s="97"/>
      <c r="T162" s="97"/>
      <c r="U162" s="97"/>
      <c r="V162" s="97"/>
      <c r="W162" s="97"/>
      <c r="X162" s="97"/>
      <c r="Y162" s="97"/>
      <c r="Z162" s="97"/>
      <c r="AA162" s="97"/>
      <c r="AB162" s="98"/>
      <c r="AC162" s="97"/>
      <c r="AD162" s="97"/>
      <c r="AE162" s="97"/>
      <c r="AF162" s="97"/>
      <c r="AG162" s="98"/>
      <c r="AH162" s="97"/>
      <c r="AI162" s="97"/>
      <c r="AJ162" s="97"/>
      <c r="AK162" s="97"/>
      <c r="AL162" s="97"/>
      <c r="AM162" s="99"/>
      <c r="AN162" s="97"/>
      <c r="AO162" s="97"/>
      <c r="AP162" s="97"/>
      <c r="AQ162" s="97"/>
      <c r="AR162" s="100"/>
      <c r="AS162" s="97"/>
      <c r="AT162" s="97"/>
      <c r="AU162" s="97"/>
      <c r="AV162" s="97"/>
      <c r="AW162" s="97"/>
      <c r="AX162" s="97"/>
      <c r="AY162" s="97"/>
      <c r="AZ162" s="97"/>
      <c r="BA162" s="97"/>
      <c r="BB162" s="97"/>
      <c r="BC162" s="97"/>
      <c r="BD162" s="101"/>
      <c r="BE162" s="77"/>
      <c r="BF162" s="102">
        <f t="shared" si="61"/>
        <v>8</v>
      </c>
      <c r="BG162" s="103"/>
      <c r="BH162" s="104">
        <f t="shared" si="67"/>
        <v>0</v>
      </c>
      <c r="BI162" s="105">
        <f t="shared" si="70"/>
        <v>0</v>
      </c>
      <c r="BJ162" s="106"/>
      <c r="BK162" s="107">
        <f t="shared" si="71"/>
        <v>0</v>
      </c>
      <c r="BL162" s="104">
        <f t="shared" si="60"/>
        <v>0</v>
      </c>
      <c r="BM162" s="104">
        <v>69615.878889120009</v>
      </c>
      <c r="BN162" s="104">
        <f t="shared" si="69"/>
        <v>-69615.878889120009</v>
      </c>
      <c r="BO162" s="1" t="s">
        <v>353</v>
      </c>
      <c r="BP162" s="1" t="s">
        <v>354</v>
      </c>
      <c r="BQ162" s="1">
        <v>9022</v>
      </c>
      <c r="BR162" s="1">
        <v>11</v>
      </c>
      <c r="BS162" s="7">
        <v>99242</v>
      </c>
      <c r="BU162" s="128">
        <f t="shared" si="64"/>
        <v>0</v>
      </c>
      <c r="BV162" s="128">
        <f t="shared" si="64"/>
        <v>0</v>
      </c>
      <c r="BW162" s="128">
        <f t="shared" si="64"/>
        <v>0</v>
      </c>
      <c r="BX162" s="128">
        <f t="shared" si="64"/>
        <v>0</v>
      </c>
      <c r="BY162" s="128">
        <f t="shared" si="64"/>
        <v>0</v>
      </c>
      <c r="BZ162" s="128">
        <f t="shared" si="64"/>
        <v>0</v>
      </c>
      <c r="CA162" s="128">
        <f t="shared" si="63"/>
        <v>0</v>
      </c>
      <c r="CB162" s="128">
        <f t="shared" si="63"/>
        <v>0</v>
      </c>
      <c r="CC162" s="128">
        <f t="shared" si="63"/>
        <v>0</v>
      </c>
      <c r="CD162" s="128">
        <f t="shared" si="63"/>
        <v>0</v>
      </c>
      <c r="CE162" s="128">
        <f t="shared" si="63"/>
        <v>0</v>
      </c>
      <c r="CF162" s="128">
        <f t="shared" si="63"/>
        <v>0</v>
      </c>
      <c r="CG162" s="128">
        <f t="shared" si="63"/>
        <v>0</v>
      </c>
      <c r="CH162" s="128">
        <f t="shared" si="63"/>
        <v>0</v>
      </c>
      <c r="CI162" s="128">
        <f t="shared" si="63"/>
        <v>0</v>
      </c>
      <c r="CJ162" s="128">
        <f t="shared" si="63"/>
        <v>0</v>
      </c>
      <c r="CK162" s="128">
        <f t="shared" si="63"/>
        <v>0</v>
      </c>
      <c r="CL162" s="128">
        <f t="shared" si="63"/>
        <v>0</v>
      </c>
      <c r="CM162" s="128">
        <f t="shared" si="66"/>
        <v>0</v>
      </c>
      <c r="CN162" s="128">
        <f t="shared" si="66"/>
        <v>0</v>
      </c>
      <c r="CO162" s="128">
        <f t="shared" si="66"/>
        <v>0</v>
      </c>
      <c r="CP162" s="128">
        <f t="shared" si="66"/>
        <v>0</v>
      </c>
      <c r="CQ162" s="128">
        <f t="shared" si="66"/>
        <v>0</v>
      </c>
      <c r="CR162" s="128">
        <f t="shared" si="66"/>
        <v>0</v>
      </c>
      <c r="CS162" s="128">
        <f t="shared" si="66"/>
        <v>0</v>
      </c>
      <c r="CT162" s="128">
        <f t="shared" si="66"/>
        <v>0</v>
      </c>
      <c r="CU162" s="128">
        <f t="shared" si="45"/>
        <v>0</v>
      </c>
      <c r="CV162" s="128">
        <f t="shared" si="45"/>
        <v>0</v>
      </c>
      <c r="CW162" s="128">
        <f t="shared" si="45"/>
        <v>0</v>
      </c>
      <c r="CX162" s="128">
        <f t="shared" si="45"/>
        <v>0</v>
      </c>
      <c r="CY162" s="128">
        <f t="shared" si="45"/>
        <v>0</v>
      </c>
      <c r="CZ162" s="128">
        <f t="shared" si="45"/>
        <v>0</v>
      </c>
      <c r="DA162" s="128">
        <f t="shared" si="45"/>
        <v>0</v>
      </c>
      <c r="DB162" s="128">
        <f t="shared" si="45"/>
        <v>0</v>
      </c>
      <c r="DC162" s="128"/>
    </row>
    <row r="163" spans="2:107" hidden="1" outlineLevel="1">
      <c r="B163" s="241" t="s">
        <v>62</v>
      </c>
      <c r="C163" s="242" t="s">
        <v>355</v>
      </c>
      <c r="D163" s="243" t="s">
        <v>57</v>
      </c>
      <c r="E163" s="244">
        <v>43221</v>
      </c>
      <c r="F163" s="244">
        <v>43556</v>
      </c>
      <c r="G163" s="245" t="s">
        <v>281</v>
      </c>
      <c r="H163" s="246" t="s">
        <v>52</v>
      </c>
      <c r="I163" s="77"/>
      <c r="J163" s="96"/>
      <c r="K163" s="97">
        <v>0</v>
      </c>
      <c r="L163" s="97"/>
      <c r="M163" s="97"/>
      <c r="N163" s="97"/>
      <c r="O163" s="97">
        <v>0</v>
      </c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8"/>
      <c r="AC163" s="97"/>
      <c r="AD163" s="97"/>
      <c r="AE163" s="97"/>
      <c r="AF163" s="97"/>
      <c r="AG163" s="98"/>
      <c r="AH163" s="97"/>
      <c r="AI163" s="97"/>
      <c r="AJ163" s="97"/>
      <c r="AK163" s="97"/>
      <c r="AL163" s="97"/>
      <c r="AM163" s="99"/>
      <c r="AN163" s="97"/>
      <c r="AO163" s="97"/>
      <c r="AP163" s="97"/>
      <c r="AQ163" s="97"/>
      <c r="AR163" s="100"/>
      <c r="AS163" s="97"/>
      <c r="AT163" s="97"/>
      <c r="AU163" s="97"/>
      <c r="AV163" s="97"/>
      <c r="AW163" s="97"/>
      <c r="AX163" s="97"/>
      <c r="AY163" s="97"/>
      <c r="AZ163" s="97"/>
      <c r="BA163" s="97"/>
      <c r="BB163" s="97"/>
      <c r="BC163" s="97"/>
      <c r="BD163" s="101"/>
      <c r="BE163" s="77"/>
      <c r="BF163" s="102">
        <f>SUMIF($J$8:$BD$8,"A",$J163:$BD163)</f>
        <v>0</v>
      </c>
      <c r="BG163" s="103"/>
      <c r="BH163" s="104">
        <f>BF163*BG163</f>
        <v>0</v>
      </c>
      <c r="BI163" s="105">
        <f>SUMIF($K$8:$BD$8,"F",K163:BD163)</f>
        <v>0</v>
      </c>
      <c r="BJ163" s="106"/>
      <c r="BK163" s="107">
        <f>BI163*BJ163</f>
        <v>0</v>
      </c>
      <c r="BL163" s="104">
        <f>BH163+BK163</f>
        <v>0</v>
      </c>
      <c r="BM163" s="104">
        <v>0</v>
      </c>
      <c r="BN163" s="104">
        <f>BL163-BM163</f>
        <v>0</v>
      </c>
      <c r="BO163" s="1" t="s">
        <v>356</v>
      </c>
      <c r="BP163" s="1" t="s">
        <v>57</v>
      </c>
      <c r="BQ163" s="1">
        <v>4500</v>
      </c>
      <c r="BR163" s="1">
        <v>16</v>
      </c>
      <c r="BS163" s="7">
        <v>72000</v>
      </c>
      <c r="BU163" s="128">
        <f t="shared" si="64"/>
        <v>0</v>
      </c>
      <c r="BV163" s="128">
        <f t="shared" si="64"/>
        <v>0</v>
      </c>
      <c r="BW163" s="128">
        <f t="shared" si="64"/>
        <v>0</v>
      </c>
      <c r="BX163" s="128">
        <f t="shared" si="64"/>
        <v>0</v>
      </c>
      <c r="BY163" s="128">
        <f t="shared" si="64"/>
        <v>0</v>
      </c>
      <c r="BZ163" s="128">
        <f t="shared" si="64"/>
        <v>0</v>
      </c>
      <c r="CA163" s="128">
        <f t="shared" si="63"/>
        <v>0</v>
      </c>
      <c r="CB163" s="128">
        <f t="shared" si="63"/>
        <v>0</v>
      </c>
      <c r="CC163" s="128">
        <f t="shared" si="63"/>
        <v>0</v>
      </c>
      <c r="CD163" s="128">
        <f t="shared" si="63"/>
        <v>0</v>
      </c>
      <c r="CE163" s="128">
        <f t="shared" si="63"/>
        <v>0</v>
      </c>
      <c r="CF163" s="128">
        <f t="shared" si="63"/>
        <v>0</v>
      </c>
      <c r="CG163" s="128">
        <f t="shared" si="63"/>
        <v>0</v>
      </c>
      <c r="CH163" s="128">
        <f t="shared" si="63"/>
        <v>0</v>
      </c>
      <c r="CI163" s="128">
        <f t="shared" si="63"/>
        <v>0</v>
      </c>
      <c r="CJ163" s="128">
        <f t="shared" si="63"/>
        <v>0</v>
      </c>
      <c r="CK163" s="128">
        <f t="shared" si="63"/>
        <v>0</v>
      </c>
      <c r="CL163" s="128">
        <f t="shared" si="63"/>
        <v>0</v>
      </c>
      <c r="CM163" s="128">
        <f t="shared" si="66"/>
        <v>0</v>
      </c>
      <c r="CN163" s="128">
        <f t="shared" si="66"/>
        <v>0</v>
      </c>
      <c r="CO163" s="128">
        <f t="shared" si="66"/>
        <v>0</v>
      </c>
      <c r="CP163" s="128">
        <f t="shared" si="66"/>
        <v>0</v>
      </c>
      <c r="CQ163" s="128">
        <f t="shared" si="66"/>
        <v>0</v>
      </c>
      <c r="CR163" s="128">
        <f t="shared" si="66"/>
        <v>0</v>
      </c>
      <c r="CS163" s="128">
        <f t="shared" si="66"/>
        <v>0</v>
      </c>
      <c r="CT163" s="128">
        <f t="shared" si="66"/>
        <v>0</v>
      </c>
      <c r="CU163" s="128">
        <f t="shared" si="45"/>
        <v>0</v>
      </c>
      <c r="CV163" s="128">
        <f t="shared" si="45"/>
        <v>0</v>
      </c>
      <c r="CW163" s="128">
        <f t="shared" si="45"/>
        <v>0</v>
      </c>
      <c r="CX163" s="128">
        <f t="shared" si="45"/>
        <v>0</v>
      </c>
      <c r="CY163" s="128">
        <f t="shared" si="45"/>
        <v>0</v>
      </c>
      <c r="CZ163" s="128">
        <f t="shared" si="45"/>
        <v>0</v>
      </c>
      <c r="DA163" s="128">
        <f t="shared" si="45"/>
        <v>0</v>
      </c>
      <c r="DB163" s="128">
        <f t="shared" si="45"/>
        <v>0</v>
      </c>
      <c r="DC163" s="128"/>
    </row>
    <row r="164" spans="2:107" hidden="1" outlineLevel="1">
      <c r="B164" s="241" t="s">
        <v>171</v>
      </c>
      <c r="C164" s="242" t="s">
        <v>310</v>
      </c>
      <c r="D164" s="243" t="s">
        <v>217</v>
      </c>
      <c r="E164" s="259" t="s">
        <v>29</v>
      </c>
      <c r="F164" s="260" t="e">
        <f ca="1">enddate($J$6,$J164:$BD164,$BD$8)+30</f>
        <v>#NAME?</v>
      </c>
      <c r="G164" s="245"/>
      <c r="H164" s="246" t="s">
        <v>52</v>
      </c>
      <c r="I164" s="77"/>
      <c r="J164" s="96"/>
      <c r="K164" s="97">
        <v>1</v>
      </c>
      <c r="L164" s="97">
        <v>1</v>
      </c>
      <c r="M164" s="97">
        <v>1</v>
      </c>
      <c r="N164" s="97">
        <v>1</v>
      </c>
      <c r="O164" s="97">
        <v>1</v>
      </c>
      <c r="P164" s="97">
        <v>1</v>
      </c>
      <c r="Q164" s="97">
        <v>1</v>
      </c>
      <c r="R164" s="97">
        <v>1</v>
      </c>
      <c r="S164" s="97"/>
      <c r="T164" s="97"/>
      <c r="U164" s="97"/>
      <c r="V164" s="97"/>
      <c r="W164" s="97"/>
      <c r="X164" s="97"/>
      <c r="Y164" s="97"/>
      <c r="Z164" s="97"/>
      <c r="AA164" s="97"/>
      <c r="AB164" s="98"/>
      <c r="AC164" s="97"/>
      <c r="AD164" s="97"/>
      <c r="AE164" s="97"/>
      <c r="AF164" s="97"/>
      <c r="AG164" s="98"/>
      <c r="AH164" s="97"/>
      <c r="AI164" s="97"/>
      <c r="AJ164" s="97"/>
      <c r="AK164" s="97"/>
      <c r="AL164" s="97"/>
      <c r="AM164" s="99"/>
      <c r="AN164" s="97"/>
      <c r="AO164" s="97"/>
      <c r="AP164" s="97"/>
      <c r="AQ164" s="97"/>
      <c r="AR164" s="100"/>
      <c r="AS164" s="97"/>
      <c r="AT164" s="97"/>
      <c r="AU164" s="97"/>
      <c r="AV164" s="97"/>
      <c r="AW164" s="97"/>
      <c r="AX164" s="97"/>
      <c r="AY164" s="97"/>
      <c r="AZ164" s="97"/>
      <c r="BA164" s="97"/>
      <c r="BB164" s="97"/>
      <c r="BC164" s="97"/>
      <c r="BD164" s="101"/>
      <c r="BE164" s="77"/>
      <c r="BF164" s="102">
        <f t="shared" si="61"/>
        <v>8</v>
      </c>
      <c r="BG164" s="103"/>
      <c r="BH164" s="104">
        <f t="shared" si="67"/>
        <v>0</v>
      </c>
      <c r="BI164" s="105">
        <f t="shared" si="70"/>
        <v>0</v>
      </c>
      <c r="BJ164" s="106"/>
      <c r="BK164" s="107">
        <f t="shared" si="71"/>
        <v>0</v>
      </c>
      <c r="BL164" s="104">
        <f t="shared" si="60"/>
        <v>0</v>
      </c>
      <c r="BM164" s="104">
        <v>54808</v>
      </c>
      <c r="BN164" s="104">
        <f t="shared" si="69"/>
        <v>-54808</v>
      </c>
      <c r="BO164" s="1" t="s">
        <v>310</v>
      </c>
      <c r="BP164" s="1" t="s">
        <v>217</v>
      </c>
      <c r="BQ164" s="1">
        <v>6716.666666666667</v>
      </c>
      <c r="BR164" s="1">
        <v>8</v>
      </c>
      <c r="BS164" s="7">
        <v>53733.333333333336</v>
      </c>
      <c r="BU164" s="128">
        <f t="shared" si="64"/>
        <v>0</v>
      </c>
      <c r="BV164" s="128">
        <f t="shared" si="64"/>
        <v>0</v>
      </c>
      <c r="BW164" s="128">
        <f t="shared" si="64"/>
        <v>0</v>
      </c>
      <c r="BX164" s="128">
        <f t="shared" si="64"/>
        <v>0</v>
      </c>
      <c r="BY164" s="128">
        <f t="shared" si="64"/>
        <v>0</v>
      </c>
      <c r="BZ164" s="128">
        <f t="shared" si="64"/>
        <v>0</v>
      </c>
      <c r="CA164" s="128">
        <f t="shared" si="63"/>
        <v>0</v>
      </c>
      <c r="CB164" s="128">
        <f t="shared" si="63"/>
        <v>0</v>
      </c>
      <c r="CC164" s="128">
        <f t="shared" si="63"/>
        <v>0</v>
      </c>
      <c r="CD164" s="128">
        <f t="shared" si="63"/>
        <v>0</v>
      </c>
      <c r="CE164" s="128">
        <f t="shared" si="63"/>
        <v>0</v>
      </c>
      <c r="CF164" s="128">
        <f t="shared" si="63"/>
        <v>0</v>
      </c>
      <c r="CG164" s="128">
        <f t="shared" si="63"/>
        <v>0</v>
      </c>
      <c r="CH164" s="128">
        <f t="shared" si="63"/>
        <v>0</v>
      </c>
      <c r="CI164" s="128">
        <f t="shared" si="63"/>
        <v>0</v>
      </c>
      <c r="CJ164" s="128">
        <f t="shared" si="63"/>
        <v>0</v>
      </c>
      <c r="CK164" s="128">
        <f t="shared" si="63"/>
        <v>0</v>
      </c>
      <c r="CL164" s="128">
        <f t="shared" si="63"/>
        <v>0</v>
      </c>
      <c r="CM164" s="128">
        <f t="shared" si="66"/>
        <v>0</v>
      </c>
      <c r="CN164" s="128">
        <f t="shared" si="66"/>
        <v>0</v>
      </c>
      <c r="CO164" s="128">
        <f t="shared" si="66"/>
        <v>0</v>
      </c>
      <c r="CP164" s="128">
        <f t="shared" si="66"/>
        <v>0</v>
      </c>
      <c r="CQ164" s="128">
        <f t="shared" si="66"/>
        <v>0</v>
      </c>
      <c r="CR164" s="128">
        <f t="shared" si="66"/>
        <v>0</v>
      </c>
      <c r="CS164" s="128">
        <f t="shared" si="66"/>
        <v>0</v>
      </c>
      <c r="CT164" s="128">
        <f t="shared" si="66"/>
        <v>0</v>
      </c>
      <c r="CU164" s="128">
        <f t="shared" si="45"/>
        <v>0</v>
      </c>
      <c r="CV164" s="128">
        <f t="shared" si="45"/>
        <v>0</v>
      </c>
      <c r="CW164" s="128">
        <f t="shared" si="45"/>
        <v>0</v>
      </c>
      <c r="CX164" s="128">
        <f t="shared" si="45"/>
        <v>0</v>
      </c>
      <c r="CY164" s="128">
        <f t="shared" si="45"/>
        <v>0</v>
      </c>
      <c r="CZ164" s="128">
        <f t="shared" si="45"/>
        <v>0</v>
      </c>
      <c r="DA164" s="128">
        <f t="shared" si="45"/>
        <v>0</v>
      </c>
      <c r="DB164" s="128">
        <f t="shared" si="45"/>
        <v>0</v>
      </c>
      <c r="DC164" s="128"/>
    </row>
    <row r="165" spans="2:107" hidden="1" outlineLevel="1">
      <c r="B165" s="241" t="s">
        <v>171</v>
      </c>
      <c r="C165" s="242" t="s">
        <v>307</v>
      </c>
      <c r="D165" s="243" t="s">
        <v>357</v>
      </c>
      <c r="E165" s="260" t="s">
        <v>29</v>
      </c>
      <c r="F165" s="260" t="e">
        <f ca="1">enddate($J$6,$J165:$BD165,$BD$8)+30</f>
        <v>#NAME?</v>
      </c>
      <c r="G165" s="245" t="s">
        <v>358</v>
      </c>
      <c r="H165" s="246" t="s">
        <v>5</v>
      </c>
      <c r="I165" s="77"/>
      <c r="J165" s="96"/>
      <c r="K165" s="97">
        <v>1</v>
      </c>
      <c r="L165" s="97">
        <v>1</v>
      </c>
      <c r="M165" s="97">
        <v>1</v>
      </c>
      <c r="N165" s="97">
        <v>1</v>
      </c>
      <c r="O165" s="97">
        <v>1</v>
      </c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8"/>
      <c r="AC165" s="97"/>
      <c r="AD165" s="97"/>
      <c r="AE165" s="97"/>
      <c r="AF165" s="97"/>
      <c r="AG165" s="98"/>
      <c r="AH165" s="97"/>
      <c r="AI165" s="97"/>
      <c r="AJ165" s="97"/>
      <c r="AK165" s="97"/>
      <c r="AL165" s="97"/>
      <c r="AM165" s="99"/>
      <c r="AN165" s="97"/>
      <c r="AO165" s="97"/>
      <c r="AP165" s="97"/>
      <c r="AQ165" s="97"/>
      <c r="AR165" s="100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  <c r="BC165" s="97"/>
      <c r="BD165" s="101"/>
      <c r="BE165" s="77"/>
      <c r="BF165" s="102">
        <f t="shared" si="61"/>
        <v>5</v>
      </c>
      <c r="BG165" s="103"/>
      <c r="BH165" s="104">
        <f t="shared" si="67"/>
        <v>0</v>
      </c>
      <c r="BI165" s="105">
        <f t="shared" si="70"/>
        <v>0</v>
      </c>
      <c r="BJ165" s="106"/>
      <c r="BK165" s="107">
        <f t="shared" si="71"/>
        <v>0</v>
      </c>
      <c r="BL165" s="104">
        <f t="shared" si="60"/>
        <v>0</v>
      </c>
      <c r="BM165" s="104">
        <v>26250</v>
      </c>
      <c r="BN165" s="104">
        <f t="shared" si="69"/>
        <v>-26250</v>
      </c>
      <c r="BO165" s="1" t="s">
        <v>307</v>
      </c>
      <c r="BP165" s="1" t="s">
        <v>99</v>
      </c>
      <c r="BQ165" s="1">
        <v>5250</v>
      </c>
      <c r="BR165" s="1">
        <v>8</v>
      </c>
      <c r="BS165" s="7">
        <v>42000</v>
      </c>
      <c r="BU165" s="128">
        <f t="shared" si="64"/>
        <v>0</v>
      </c>
      <c r="BV165" s="128">
        <f t="shared" si="64"/>
        <v>0</v>
      </c>
      <c r="BW165" s="128">
        <f t="shared" si="64"/>
        <v>0</v>
      </c>
      <c r="BX165" s="128">
        <f t="shared" si="64"/>
        <v>0</v>
      </c>
      <c r="BY165" s="128">
        <f t="shared" si="64"/>
        <v>0</v>
      </c>
      <c r="BZ165" s="128">
        <f t="shared" si="64"/>
        <v>0</v>
      </c>
      <c r="CA165" s="128">
        <f t="shared" si="63"/>
        <v>0</v>
      </c>
      <c r="CB165" s="128">
        <f t="shared" si="63"/>
        <v>0</v>
      </c>
      <c r="CC165" s="128">
        <f t="shared" si="63"/>
        <v>0</v>
      </c>
      <c r="CD165" s="128">
        <f t="shared" si="63"/>
        <v>0</v>
      </c>
      <c r="CE165" s="128">
        <f t="shared" si="63"/>
        <v>0</v>
      </c>
      <c r="CF165" s="128">
        <f t="shared" si="63"/>
        <v>0</v>
      </c>
      <c r="CG165" s="128">
        <f t="shared" si="63"/>
        <v>0</v>
      </c>
      <c r="CH165" s="128">
        <f t="shared" si="63"/>
        <v>0</v>
      </c>
      <c r="CI165" s="128">
        <f t="shared" si="63"/>
        <v>0</v>
      </c>
      <c r="CJ165" s="128">
        <f t="shared" si="63"/>
        <v>0</v>
      </c>
      <c r="CK165" s="128">
        <f t="shared" si="63"/>
        <v>0</v>
      </c>
      <c r="CL165" s="128">
        <f t="shared" si="63"/>
        <v>0</v>
      </c>
      <c r="CM165" s="128">
        <f t="shared" si="66"/>
        <v>0</v>
      </c>
      <c r="CN165" s="128">
        <f t="shared" si="66"/>
        <v>0</v>
      </c>
      <c r="CO165" s="128">
        <f t="shared" si="66"/>
        <v>0</v>
      </c>
      <c r="CP165" s="128">
        <f t="shared" si="66"/>
        <v>0</v>
      </c>
      <c r="CQ165" s="128">
        <f t="shared" si="66"/>
        <v>0</v>
      </c>
      <c r="CR165" s="128">
        <f t="shared" si="66"/>
        <v>0</v>
      </c>
      <c r="CS165" s="128">
        <f t="shared" si="66"/>
        <v>0</v>
      </c>
      <c r="CT165" s="128">
        <f t="shared" si="66"/>
        <v>0</v>
      </c>
      <c r="CU165" s="128">
        <f t="shared" si="45"/>
        <v>0</v>
      </c>
      <c r="CV165" s="128">
        <f t="shared" si="45"/>
        <v>0</v>
      </c>
      <c r="CW165" s="128">
        <f t="shared" si="45"/>
        <v>0</v>
      </c>
      <c r="CX165" s="128">
        <f t="shared" si="45"/>
        <v>0</v>
      </c>
      <c r="CY165" s="128">
        <f t="shared" si="45"/>
        <v>0</v>
      </c>
      <c r="CZ165" s="128">
        <f t="shared" si="45"/>
        <v>0</v>
      </c>
      <c r="DA165" s="128">
        <f t="shared" si="45"/>
        <v>0</v>
      </c>
      <c r="DB165" s="128">
        <f t="shared" si="45"/>
        <v>0</v>
      </c>
      <c r="DC165" s="128"/>
    </row>
    <row r="166" spans="2:107" hidden="1" outlineLevel="1">
      <c r="B166" s="241" t="s">
        <v>231</v>
      </c>
      <c r="C166" s="242" t="s">
        <v>359</v>
      </c>
      <c r="D166" s="243" t="s">
        <v>57</v>
      </c>
      <c r="E166" s="244" t="e">
        <f ca="1">startdate($BD$6,$J166:$BD166,$J$8)</f>
        <v>#NAME?</v>
      </c>
      <c r="F166" s="244" t="e">
        <f ca="1">enddate($J$6,$J166:$BD166,$BD$8)+30</f>
        <v>#NAME?</v>
      </c>
      <c r="G166" s="245"/>
      <c r="H166" s="246" t="s">
        <v>57</v>
      </c>
      <c r="I166" s="77"/>
      <c r="J166" s="96"/>
      <c r="K166" s="97">
        <v>0</v>
      </c>
      <c r="L166" s="97"/>
      <c r="M166" s="97">
        <v>0</v>
      </c>
      <c r="N166" s="97">
        <v>0</v>
      </c>
      <c r="O166" s="97">
        <v>0</v>
      </c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8"/>
      <c r="AC166" s="97"/>
      <c r="AD166" s="97"/>
      <c r="AE166" s="97"/>
      <c r="AF166" s="97"/>
      <c r="AG166" s="98"/>
      <c r="AH166" s="97"/>
      <c r="AI166" s="97"/>
      <c r="AJ166" s="97"/>
      <c r="AK166" s="97"/>
      <c r="AL166" s="97"/>
      <c r="AM166" s="99"/>
      <c r="AN166" s="97"/>
      <c r="AO166" s="97"/>
      <c r="AP166" s="97"/>
      <c r="AQ166" s="97"/>
      <c r="AR166" s="100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  <c r="BC166" s="97"/>
      <c r="BD166" s="101"/>
      <c r="BE166" s="77"/>
      <c r="BF166" s="102">
        <f>SUMIF($J$8:$BD$8,"A",$J166:$BD166)</f>
        <v>0</v>
      </c>
      <c r="BG166" s="103"/>
      <c r="BH166" s="104">
        <f>BF166*BG166</f>
        <v>0</v>
      </c>
      <c r="BI166" s="105">
        <f>SUMIF($K$8:$BD$8,"F",K166:BD166)</f>
        <v>0</v>
      </c>
      <c r="BJ166" s="106"/>
      <c r="BK166" s="107">
        <f>BI166*BJ166</f>
        <v>0</v>
      </c>
      <c r="BL166" s="104">
        <f>BH166+BK166</f>
        <v>0</v>
      </c>
      <c r="BM166" s="104">
        <v>0</v>
      </c>
      <c r="BN166" s="104">
        <f>BL166-BM166</f>
        <v>0</v>
      </c>
      <c r="BO166" s="1" t="s">
        <v>359</v>
      </c>
      <c r="BP166" s="1" t="s">
        <v>57</v>
      </c>
      <c r="BQ166" s="1">
        <v>2873</v>
      </c>
      <c r="BR166" s="1">
        <v>20</v>
      </c>
      <c r="BS166" s="7">
        <v>57460</v>
      </c>
      <c r="BU166" s="128">
        <f t="shared" si="64"/>
        <v>0</v>
      </c>
      <c r="BV166" s="128">
        <f t="shared" si="64"/>
        <v>0</v>
      </c>
      <c r="BW166" s="128">
        <f t="shared" si="64"/>
        <v>0</v>
      </c>
      <c r="BX166" s="128">
        <f t="shared" si="64"/>
        <v>0</v>
      </c>
      <c r="BY166" s="128">
        <f t="shared" si="64"/>
        <v>0</v>
      </c>
      <c r="BZ166" s="128">
        <f t="shared" si="64"/>
        <v>0</v>
      </c>
      <c r="CA166" s="128">
        <f t="shared" si="63"/>
        <v>0</v>
      </c>
      <c r="CB166" s="128">
        <f t="shared" si="63"/>
        <v>0</v>
      </c>
      <c r="CC166" s="128">
        <f t="shared" si="63"/>
        <v>0</v>
      </c>
      <c r="CD166" s="128">
        <f t="shared" si="63"/>
        <v>0</v>
      </c>
      <c r="CE166" s="128">
        <f t="shared" si="63"/>
        <v>0</v>
      </c>
      <c r="CF166" s="128">
        <f t="shared" si="63"/>
        <v>0</v>
      </c>
      <c r="CG166" s="128">
        <f t="shared" si="63"/>
        <v>0</v>
      </c>
      <c r="CH166" s="128">
        <f t="shared" si="63"/>
        <v>0</v>
      </c>
      <c r="CI166" s="128">
        <f t="shared" si="63"/>
        <v>0</v>
      </c>
      <c r="CJ166" s="128">
        <f t="shared" si="63"/>
        <v>0</v>
      </c>
      <c r="CK166" s="128">
        <f t="shared" si="63"/>
        <v>0</v>
      </c>
      <c r="CL166" s="128">
        <f t="shared" si="63"/>
        <v>0</v>
      </c>
      <c r="CM166" s="128">
        <f t="shared" si="66"/>
        <v>0</v>
      </c>
      <c r="CN166" s="128">
        <f t="shared" si="66"/>
        <v>0</v>
      </c>
      <c r="CO166" s="128">
        <f t="shared" si="66"/>
        <v>0</v>
      </c>
      <c r="CP166" s="128">
        <f t="shared" si="66"/>
        <v>0</v>
      </c>
      <c r="CQ166" s="128">
        <f t="shared" si="66"/>
        <v>0</v>
      </c>
      <c r="CR166" s="128">
        <f t="shared" si="66"/>
        <v>0</v>
      </c>
      <c r="CS166" s="128">
        <f t="shared" si="66"/>
        <v>0</v>
      </c>
      <c r="CT166" s="128">
        <f t="shared" si="66"/>
        <v>0</v>
      </c>
      <c r="CU166" s="128">
        <f t="shared" si="45"/>
        <v>0</v>
      </c>
      <c r="CV166" s="128">
        <f t="shared" si="45"/>
        <v>0</v>
      </c>
      <c r="CW166" s="128">
        <f t="shared" si="45"/>
        <v>0</v>
      </c>
      <c r="CX166" s="128">
        <f t="shared" si="45"/>
        <v>0</v>
      </c>
      <c r="CY166" s="128">
        <f t="shared" si="45"/>
        <v>0</v>
      </c>
      <c r="CZ166" s="128">
        <f t="shared" si="45"/>
        <v>0</v>
      </c>
      <c r="DA166" s="128">
        <f t="shared" si="45"/>
        <v>0</v>
      </c>
      <c r="DB166" s="128">
        <f t="shared" si="45"/>
        <v>0</v>
      </c>
      <c r="DC166" s="128"/>
    </row>
    <row r="167" spans="2:107" hidden="1" outlineLevel="1">
      <c r="B167" s="241" t="s">
        <v>62</v>
      </c>
      <c r="C167" s="242" t="s">
        <v>360</v>
      </c>
      <c r="D167" s="243" t="s">
        <v>57</v>
      </c>
      <c r="E167" s="244">
        <v>43221</v>
      </c>
      <c r="F167" s="244">
        <v>43952</v>
      </c>
      <c r="G167" s="245"/>
      <c r="H167" s="246" t="s">
        <v>5</v>
      </c>
      <c r="I167" s="77"/>
      <c r="J167" s="96"/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8"/>
      <c r="AC167" s="97"/>
      <c r="AD167" s="97"/>
      <c r="AE167" s="97"/>
      <c r="AF167" s="97"/>
      <c r="AG167" s="98"/>
      <c r="AH167" s="97"/>
      <c r="AI167" s="97"/>
      <c r="AJ167" s="97"/>
      <c r="AK167" s="97"/>
      <c r="AL167" s="97"/>
      <c r="AM167" s="99"/>
      <c r="AN167" s="97"/>
      <c r="AO167" s="97"/>
      <c r="AP167" s="97"/>
      <c r="AQ167" s="97"/>
      <c r="AR167" s="100"/>
      <c r="AS167" s="97"/>
      <c r="AT167" s="97"/>
      <c r="AU167" s="97"/>
      <c r="AV167" s="97"/>
      <c r="AW167" s="97"/>
      <c r="AX167" s="97"/>
      <c r="AY167" s="97"/>
      <c r="AZ167" s="97"/>
      <c r="BA167" s="97"/>
      <c r="BB167" s="97"/>
      <c r="BC167" s="97"/>
      <c r="BD167" s="101"/>
      <c r="BE167" s="77"/>
      <c r="BF167" s="102">
        <f>SUMIF($J$8:$BD$8,"A",$J167:$BD167)</f>
        <v>0</v>
      </c>
      <c r="BG167" s="103"/>
      <c r="BH167" s="104">
        <f t="shared" ref="BH167" si="72">BF167*BG167</f>
        <v>0</v>
      </c>
      <c r="BI167" s="105">
        <f t="shared" ref="BI167" si="73">SUMIF($K$8:$BD$8,"F",K167:BD167)</f>
        <v>0</v>
      </c>
      <c r="BJ167" s="106"/>
      <c r="BK167" s="107">
        <f t="shared" ref="BK167" si="74">BI167*BJ167</f>
        <v>0</v>
      </c>
      <c r="BL167" s="104">
        <f>BH167+BK167</f>
        <v>0</v>
      </c>
      <c r="BM167" s="104">
        <v>0</v>
      </c>
      <c r="BN167" s="104">
        <f t="shared" ref="BN167" si="75">BL167-BM167</f>
        <v>0</v>
      </c>
      <c r="BO167" s="1" t="s">
        <v>360</v>
      </c>
      <c r="BP167" s="1" t="s">
        <v>57</v>
      </c>
      <c r="BQ167" s="1">
        <v>4500</v>
      </c>
      <c r="BR167" s="1">
        <v>37</v>
      </c>
      <c r="BS167" s="7">
        <v>166500</v>
      </c>
      <c r="BU167" s="128">
        <f t="shared" si="64"/>
        <v>0</v>
      </c>
      <c r="BV167" s="128">
        <f t="shared" si="64"/>
        <v>0</v>
      </c>
      <c r="BW167" s="128">
        <f t="shared" si="64"/>
        <v>0</v>
      </c>
      <c r="BX167" s="128">
        <f t="shared" si="64"/>
        <v>0</v>
      </c>
      <c r="BY167" s="128">
        <f t="shared" si="64"/>
        <v>0</v>
      </c>
      <c r="BZ167" s="128">
        <f t="shared" si="64"/>
        <v>0</v>
      </c>
      <c r="CA167" s="128">
        <f t="shared" si="63"/>
        <v>0</v>
      </c>
      <c r="CB167" s="128">
        <f t="shared" si="63"/>
        <v>0</v>
      </c>
      <c r="CC167" s="128">
        <f t="shared" si="63"/>
        <v>0</v>
      </c>
      <c r="CD167" s="128">
        <f t="shared" si="63"/>
        <v>0</v>
      </c>
      <c r="CE167" s="128">
        <f t="shared" si="63"/>
        <v>0</v>
      </c>
      <c r="CF167" s="128">
        <f t="shared" si="63"/>
        <v>0</v>
      </c>
      <c r="CG167" s="128">
        <f t="shared" si="63"/>
        <v>0</v>
      </c>
      <c r="CH167" s="128">
        <f t="shared" si="63"/>
        <v>0</v>
      </c>
      <c r="CI167" s="128">
        <f t="shared" si="63"/>
        <v>0</v>
      </c>
      <c r="CJ167" s="128">
        <f t="shared" si="63"/>
        <v>0</v>
      </c>
      <c r="CK167" s="128">
        <f t="shared" si="63"/>
        <v>0</v>
      </c>
      <c r="CL167" s="128">
        <f t="shared" si="63"/>
        <v>0</v>
      </c>
      <c r="CM167" s="128">
        <f t="shared" si="66"/>
        <v>0</v>
      </c>
      <c r="CN167" s="128">
        <f t="shared" si="66"/>
        <v>0</v>
      </c>
      <c r="CO167" s="128">
        <f t="shared" si="66"/>
        <v>0</v>
      </c>
      <c r="CP167" s="128">
        <f t="shared" si="66"/>
        <v>0</v>
      </c>
      <c r="CQ167" s="128">
        <f t="shared" si="66"/>
        <v>0</v>
      </c>
      <c r="CR167" s="128">
        <f t="shared" si="66"/>
        <v>0</v>
      </c>
      <c r="CS167" s="128">
        <f t="shared" si="66"/>
        <v>0</v>
      </c>
      <c r="CT167" s="128">
        <f t="shared" si="66"/>
        <v>0</v>
      </c>
      <c r="CU167" s="128">
        <f t="shared" si="45"/>
        <v>0</v>
      </c>
      <c r="CV167" s="128">
        <f t="shared" si="45"/>
        <v>0</v>
      </c>
      <c r="CW167" s="128">
        <f t="shared" si="45"/>
        <v>0</v>
      </c>
      <c r="CX167" s="128">
        <f t="shared" si="45"/>
        <v>0</v>
      </c>
      <c r="CY167" s="128">
        <f t="shared" si="45"/>
        <v>0</v>
      </c>
      <c r="CZ167" s="128">
        <f t="shared" si="45"/>
        <v>0</v>
      </c>
      <c r="DA167" s="128">
        <f t="shared" si="45"/>
        <v>0</v>
      </c>
      <c r="DB167" s="128">
        <f t="shared" si="45"/>
        <v>0</v>
      </c>
      <c r="DC167" s="128"/>
    </row>
    <row r="168" spans="2:107" hidden="1" outlineLevel="1">
      <c r="B168" s="241" t="s">
        <v>231</v>
      </c>
      <c r="C168" s="242" t="s">
        <v>361</v>
      </c>
      <c r="D168" s="243" t="s">
        <v>57</v>
      </c>
      <c r="E168" s="244" t="e">
        <f ca="1">startdate($BD$6,$J168:$BD168,$J$8)</f>
        <v>#NAME?</v>
      </c>
      <c r="F168" s="244" t="e">
        <f ca="1">enddate($J$6,$J168:$BD168,$BD$8)+30</f>
        <v>#NAME?</v>
      </c>
      <c r="G168" s="245"/>
      <c r="H168" s="246" t="s">
        <v>57</v>
      </c>
      <c r="I168" s="77"/>
      <c r="J168" s="96"/>
      <c r="K168" s="97">
        <v>0</v>
      </c>
      <c r="L168" s="97"/>
      <c r="M168" s="97">
        <v>0</v>
      </c>
      <c r="N168" s="97">
        <v>0</v>
      </c>
      <c r="O168" s="97">
        <v>0</v>
      </c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8"/>
      <c r="AC168" s="97"/>
      <c r="AD168" s="97"/>
      <c r="AE168" s="97"/>
      <c r="AF168" s="97"/>
      <c r="AG168" s="98"/>
      <c r="AH168" s="97"/>
      <c r="AI168" s="97"/>
      <c r="AJ168" s="97"/>
      <c r="AK168" s="97"/>
      <c r="AL168" s="97"/>
      <c r="AM168" s="99"/>
      <c r="AN168" s="97"/>
      <c r="AO168" s="97"/>
      <c r="AP168" s="97"/>
      <c r="AQ168" s="97"/>
      <c r="AR168" s="100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101"/>
      <c r="BE168" s="77"/>
      <c r="BF168" s="102">
        <f>SUMIF($J$8:$BD$8,"A",$J168:$BD168)</f>
        <v>0</v>
      </c>
      <c r="BG168" s="103"/>
      <c r="BH168" s="104">
        <f>BF168*BG168</f>
        <v>0</v>
      </c>
      <c r="BI168" s="105">
        <f>SUMIF($K$8:$BD$8,"F",K168:BD168)</f>
        <v>0</v>
      </c>
      <c r="BJ168" s="106"/>
      <c r="BK168" s="107">
        <f>BI168*BJ168</f>
        <v>0</v>
      </c>
      <c r="BL168" s="104">
        <f>BH168+BK168</f>
        <v>0</v>
      </c>
      <c r="BM168" s="104">
        <v>0</v>
      </c>
      <c r="BN168" s="104">
        <f>BL168-BM168</f>
        <v>0</v>
      </c>
      <c r="BO168" s="1" t="s">
        <v>361</v>
      </c>
      <c r="BP168" s="1" t="s">
        <v>57</v>
      </c>
      <c r="BQ168" s="1">
        <v>2873</v>
      </c>
      <c r="BR168" s="1">
        <v>20</v>
      </c>
      <c r="BS168" s="7">
        <v>57460</v>
      </c>
      <c r="BU168" s="128">
        <f t="shared" si="64"/>
        <v>0</v>
      </c>
      <c r="BV168" s="128">
        <f t="shared" si="64"/>
        <v>0</v>
      </c>
      <c r="BW168" s="128">
        <f t="shared" si="64"/>
        <v>0</v>
      </c>
      <c r="BX168" s="128">
        <f t="shared" si="64"/>
        <v>0</v>
      </c>
      <c r="BY168" s="128">
        <f t="shared" si="64"/>
        <v>0</v>
      </c>
      <c r="BZ168" s="128">
        <f t="shared" si="64"/>
        <v>0</v>
      </c>
      <c r="CA168" s="128">
        <f t="shared" si="63"/>
        <v>0</v>
      </c>
      <c r="CB168" s="128">
        <f t="shared" si="63"/>
        <v>0</v>
      </c>
      <c r="CC168" s="128">
        <f t="shared" si="63"/>
        <v>0</v>
      </c>
      <c r="CD168" s="128">
        <f t="shared" si="63"/>
        <v>0</v>
      </c>
      <c r="CE168" s="128">
        <f t="shared" si="63"/>
        <v>0</v>
      </c>
      <c r="CF168" s="128">
        <f t="shared" si="63"/>
        <v>0</v>
      </c>
      <c r="CG168" s="128">
        <f t="shared" si="63"/>
        <v>0</v>
      </c>
      <c r="CH168" s="128">
        <f t="shared" si="63"/>
        <v>0</v>
      </c>
      <c r="CI168" s="128">
        <f t="shared" si="63"/>
        <v>0</v>
      </c>
      <c r="CJ168" s="128">
        <f t="shared" si="63"/>
        <v>0</v>
      </c>
      <c r="CK168" s="128">
        <f t="shared" si="63"/>
        <v>0</v>
      </c>
      <c r="CL168" s="128">
        <f t="shared" si="63"/>
        <v>0</v>
      </c>
      <c r="CM168" s="128">
        <f t="shared" si="66"/>
        <v>0</v>
      </c>
      <c r="CN168" s="128">
        <f t="shared" si="66"/>
        <v>0</v>
      </c>
      <c r="CO168" s="128">
        <f t="shared" si="66"/>
        <v>0</v>
      </c>
      <c r="CP168" s="128">
        <f t="shared" si="66"/>
        <v>0</v>
      </c>
      <c r="CQ168" s="128">
        <f t="shared" si="66"/>
        <v>0</v>
      </c>
      <c r="CR168" s="128">
        <f t="shared" si="66"/>
        <v>0</v>
      </c>
      <c r="CS168" s="128">
        <f t="shared" si="66"/>
        <v>0</v>
      </c>
      <c r="CT168" s="128">
        <f t="shared" si="66"/>
        <v>0</v>
      </c>
      <c r="CU168" s="128">
        <f t="shared" si="45"/>
        <v>0</v>
      </c>
      <c r="CV168" s="128">
        <f t="shared" si="45"/>
        <v>0</v>
      </c>
      <c r="CW168" s="128">
        <f t="shared" si="45"/>
        <v>0</v>
      </c>
      <c r="CX168" s="128">
        <f t="shared" si="45"/>
        <v>0</v>
      </c>
      <c r="CY168" s="128">
        <f t="shared" si="45"/>
        <v>0</v>
      </c>
      <c r="CZ168" s="128">
        <f t="shared" si="45"/>
        <v>0</v>
      </c>
      <c r="DA168" s="128">
        <f t="shared" si="45"/>
        <v>0</v>
      </c>
      <c r="DB168" s="128">
        <f t="shared" ref="DA168:DB222" si="76">BC168*$BJ168</f>
        <v>0</v>
      </c>
      <c r="DC168" s="128"/>
    </row>
    <row r="169" spans="2:107" hidden="1" outlineLevel="1">
      <c r="B169" s="241" t="s">
        <v>62</v>
      </c>
      <c r="C169" s="242" t="s">
        <v>360</v>
      </c>
      <c r="D169" s="243" t="s">
        <v>362</v>
      </c>
      <c r="E169" s="260" t="s">
        <v>29</v>
      </c>
      <c r="F169" s="260">
        <v>42979</v>
      </c>
      <c r="G169" s="245"/>
      <c r="H169" s="246" t="s">
        <v>5</v>
      </c>
      <c r="I169" s="77"/>
      <c r="J169" s="96"/>
      <c r="K169" s="97">
        <v>1</v>
      </c>
      <c r="L169" s="97">
        <v>1</v>
      </c>
      <c r="M169" s="97">
        <v>1</v>
      </c>
      <c r="N169" s="97">
        <v>1</v>
      </c>
      <c r="O169" s="97">
        <v>1</v>
      </c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8"/>
      <c r="AC169" s="97"/>
      <c r="AD169" s="97"/>
      <c r="AE169" s="97"/>
      <c r="AF169" s="97"/>
      <c r="AG169" s="98"/>
      <c r="AH169" s="97"/>
      <c r="AI169" s="97"/>
      <c r="AJ169" s="97"/>
      <c r="AK169" s="97"/>
      <c r="AL169" s="97"/>
      <c r="AM169" s="99"/>
      <c r="AN169" s="97"/>
      <c r="AO169" s="97"/>
      <c r="AP169" s="97"/>
      <c r="AQ169" s="97"/>
      <c r="AR169" s="100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  <c r="BC169" s="97"/>
      <c r="BD169" s="101"/>
      <c r="BE169" s="77"/>
      <c r="BF169" s="102">
        <f t="shared" si="61"/>
        <v>5</v>
      </c>
      <c r="BG169" s="103"/>
      <c r="BH169" s="104">
        <f t="shared" si="67"/>
        <v>0</v>
      </c>
      <c r="BI169" s="105">
        <f t="shared" si="70"/>
        <v>0</v>
      </c>
      <c r="BJ169" s="106"/>
      <c r="BK169" s="107">
        <f t="shared" si="71"/>
        <v>0</v>
      </c>
      <c r="BL169" s="104">
        <f t="shared" si="60"/>
        <v>0</v>
      </c>
      <c r="BM169" s="104">
        <v>22500</v>
      </c>
      <c r="BN169" s="104">
        <f t="shared" si="69"/>
        <v>-22500</v>
      </c>
      <c r="BO169" s="1" t="s">
        <v>360</v>
      </c>
      <c r="BP169" s="1" t="s">
        <v>57</v>
      </c>
      <c r="BQ169" s="1">
        <v>4500</v>
      </c>
      <c r="BR169" s="1">
        <v>37</v>
      </c>
      <c r="BS169" s="7">
        <v>166500</v>
      </c>
      <c r="BU169" s="128">
        <f t="shared" si="64"/>
        <v>0</v>
      </c>
      <c r="BV169" s="128">
        <f t="shared" si="64"/>
        <v>0</v>
      </c>
      <c r="BW169" s="128">
        <f t="shared" si="64"/>
        <v>0</v>
      </c>
      <c r="BX169" s="128">
        <f t="shared" si="64"/>
        <v>0</v>
      </c>
      <c r="BY169" s="128">
        <f t="shared" si="64"/>
        <v>0</v>
      </c>
      <c r="BZ169" s="128">
        <f t="shared" si="64"/>
        <v>0</v>
      </c>
      <c r="CA169" s="128">
        <f t="shared" si="63"/>
        <v>0</v>
      </c>
      <c r="CB169" s="128">
        <f t="shared" si="63"/>
        <v>0</v>
      </c>
      <c r="CC169" s="128">
        <f t="shared" si="63"/>
        <v>0</v>
      </c>
      <c r="CD169" s="128">
        <f t="shared" si="63"/>
        <v>0</v>
      </c>
      <c r="CE169" s="128">
        <f t="shared" si="63"/>
        <v>0</v>
      </c>
      <c r="CF169" s="128">
        <f t="shared" si="63"/>
        <v>0</v>
      </c>
      <c r="CG169" s="128">
        <f t="shared" si="63"/>
        <v>0</v>
      </c>
      <c r="CH169" s="128">
        <f t="shared" si="63"/>
        <v>0</v>
      </c>
      <c r="CI169" s="128">
        <f t="shared" si="63"/>
        <v>0</v>
      </c>
      <c r="CJ169" s="128">
        <f t="shared" si="63"/>
        <v>0</v>
      </c>
      <c r="CK169" s="128">
        <f t="shared" si="63"/>
        <v>0</v>
      </c>
      <c r="CL169" s="128">
        <f t="shared" si="63"/>
        <v>0</v>
      </c>
      <c r="CM169" s="128">
        <f t="shared" si="66"/>
        <v>0</v>
      </c>
      <c r="CN169" s="128">
        <f t="shared" si="66"/>
        <v>0</v>
      </c>
      <c r="CO169" s="128">
        <f t="shared" si="66"/>
        <v>0</v>
      </c>
      <c r="CP169" s="128">
        <f t="shared" si="66"/>
        <v>0</v>
      </c>
      <c r="CQ169" s="128">
        <f t="shared" si="66"/>
        <v>0</v>
      </c>
      <c r="CR169" s="128">
        <f t="shared" si="66"/>
        <v>0</v>
      </c>
      <c r="CS169" s="128">
        <f t="shared" si="66"/>
        <v>0</v>
      </c>
      <c r="CT169" s="128">
        <f t="shared" si="66"/>
        <v>0</v>
      </c>
      <c r="CU169" s="128">
        <f t="shared" si="66"/>
        <v>0</v>
      </c>
      <c r="CV169" s="128">
        <f t="shared" si="66"/>
        <v>0</v>
      </c>
      <c r="CW169" s="128">
        <f t="shared" si="66"/>
        <v>0</v>
      </c>
      <c r="CX169" s="128">
        <f t="shared" si="66"/>
        <v>0</v>
      </c>
      <c r="CY169" s="128">
        <f t="shared" si="66"/>
        <v>0</v>
      </c>
      <c r="CZ169" s="128">
        <f t="shared" si="66"/>
        <v>0</v>
      </c>
      <c r="DA169" s="128">
        <f t="shared" si="76"/>
        <v>0</v>
      </c>
      <c r="DB169" s="128">
        <f t="shared" si="76"/>
        <v>0</v>
      </c>
      <c r="DC169" s="128"/>
    </row>
    <row r="170" spans="2:107" hidden="1" outlineLevel="1">
      <c r="B170" s="241" t="s">
        <v>141</v>
      </c>
      <c r="C170" s="242" t="s">
        <v>159</v>
      </c>
      <c r="D170" s="243" t="s">
        <v>57</v>
      </c>
      <c r="E170" s="244" t="e">
        <f ca="1">startdate($BD$6,$J170:$BD170,$J$8)</f>
        <v>#NAME?</v>
      </c>
      <c r="F170" s="244" t="e">
        <f t="shared" ref="F170:F175" ca="1" si="77">enddate($J$6,$J170:$BD170,$BD$8)+30</f>
        <v>#NAME?</v>
      </c>
      <c r="G170" s="245" t="s">
        <v>363</v>
      </c>
      <c r="H170" s="246" t="s">
        <v>5</v>
      </c>
      <c r="I170" s="77"/>
      <c r="J170" s="96"/>
      <c r="K170" s="97">
        <v>0</v>
      </c>
      <c r="L170" s="97"/>
      <c r="M170" s="97"/>
      <c r="N170" s="97"/>
      <c r="O170" s="97">
        <v>1</v>
      </c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8"/>
      <c r="AC170" s="97"/>
      <c r="AD170" s="97"/>
      <c r="AE170" s="97"/>
      <c r="AF170" s="97"/>
      <c r="AG170" s="98"/>
      <c r="AH170" s="97"/>
      <c r="AI170" s="97"/>
      <c r="AJ170" s="97"/>
      <c r="AK170" s="97"/>
      <c r="AL170" s="97"/>
      <c r="AM170" s="99"/>
      <c r="AN170" s="97"/>
      <c r="AO170" s="97"/>
      <c r="AP170" s="97"/>
      <c r="AQ170" s="97"/>
      <c r="AR170" s="100"/>
      <c r="AS170" s="97"/>
      <c r="AT170" s="97"/>
      <c r="AU170" s="97"/>
      <c r="AV170" s="97"/>
      <c r="AW170" s="97"/>
      <c r="AX170" s="97"/>
      <c r="AY170" s="97"/>
      <c r="AZ170" s="97"/>
      <c r="BA170" s="97"/>
      <c r="BB170" s="97"/>
      <c r="BC170" s="97"/>
      <c r="BD170" s="101"/>
      <c r="BE170" s="77"/>
      <c r="BF170" s="102">
        <f t="shared" si="61"/>
        <v>1</v>
      </c>
      <c r="BG170" s="103"/>
      <c r="BH170" s="104">
        <f t="shared" si="67"/>
        <v>0</v>
      </c>
      <c r="BI170" s="105">
        <f t="shared" si="70"/>
        <v>0</v>
      </c>
      <c r="BJ170" s="106"/>
      <c r="BK170" s="107">
        <f t="shared" si="71"/>
        <v>0</v>
      </c>
      <c r="BL170" s="104">
        <f t="shared" si="60"/>
        <v>0</v>
      </c>
      <c r="BM170" s="104">
        <v>5500</v>
      </c>
      <c r="BN170" s="104">
        <f t="shared" si="69"/>
        <v>-5500</v>
      </c>
      <c r="BO170" s="1" t="s">
        <v>364</v>
      </c>
      <c r="BP170" s="1" t="s">
        <v>57</v>
      </c>
      <c r="BQ170" s="1">
        <v>5438.333333333333</v>
      </c>
      <c r="BR170" s="1">
        <v>15</v>
      </c>
      <c r="BS170" s="7">
        <v>81575</v>
      </c>
      <c r="BU170" s="128">
        <f t="shared" si="64"/>
        <v>0</v>
      </c>
      <c r="BV170" s="128">
        <f t="shared" si="64"/>
        <v>0</v>
      </c>
      <c r="BW170" s="128">
        <f t="shared" si="64"/>
        <v>0</v>
      </c>
      <c r="BX170" s="128">
        <f t="shared" si="64"/>
        <v>0</v>
      </c>
      <c r="BY170" s="128">
        <f t="shared" si="64"/>
        <v>0</v>
      </c>
      <c r="BZ170" s="128">
        <f t="shared" si="64"/>
        <v>0</v>
      </c>
      <c r="CA170" s="128">
        <f t="shared" si="63"/>
        <v>0</v>
      </c>
      <c r="CB170" s="128">
        <f t="shared" si="63"/>
        <v>0</v>
      </c>
      <c r="CC170" s="128">
        <f t="shared" si="63"/>
        <v>0</v>
      </c>
      <c r="CD170" s="128">
        <f t="shared" si="63"/>
        <v>0</v>
      </c>
      <c r="CE170" s="128">
        <f t="shared" si="63"/>
        <v>0</v>
      </c>
      <c r="CF170" s="128">
        <f t="shared" si="63"/>
        <v>0</v>
      </c>
      <c r="CG170" s="128">
        <f t="shared" si="63"/>
        <v>0</v>
      </c>
      <c r="CH170" s="128">
        <f t="shared" si="63"/>
        <v>0</v>
      </c>
      <c r="CI170" s="128">
        <f t="shared" si="63"/>
        <v>0</v>
      </c>
      <c r="CJ170" s="128">
        <f t="shared" si="63"/>
        <v>0</v>
      </c>
      <c r="CK170" s="128">
        <f t="shared" si="63"/>
        <v>0</v>
      </c>
      <c r="CL170" s="128">
        <f t="shared" si="63"/>
        <v>0</v>
      </c>
      <c r="CM170" s="128">
        <f t="shared" si="66"/>
        <v>0</v>
      </c>
      <c r="CN170" s="128">
        <f t="shared" si="66"/>
        <v>0</v>
      </c>
      <c r="CO170" s="128">
        <f t="shared" si="66"/>
        <v>0</v>
      </c>
      <c r="CP170" s="128">
        <f t="shared" si="66"/>
        <v>0</v>
      </c>
      <c r="CQ170" s="128">
        <f t="shared" si="66"/>
        <v>0</v>
      </c>
      <c r="CR170" s="128">
        <f t="shared" si="66"/>
        <v>0</v>
      </c>
      <c r="CS170" s="128">
        <f t="shared" si="66"/>
        <v>0</v>
      </c>
      <c r="CT170" s="128">
        <f t="shared" si="66"/>
        <v>0</v>
      </c>
      <c r="CU170" s="128">
        <f t="shared" si="66"/>
        <v>0</v>
      </c>
      <c r="CV170" s="128">
        <f t="shared" si="66"/>
        <v>0</v>
      </c>
      <c r="CW170" s="128">
        <f t="shared" si="66"/>
        <v>0</v>
      </c>
      <c r="CX170" s="128">
        <f t="shared" si="66"/>
        <v>0</v>
      </c>
      <c r="CY170" s="128">
        <f t="shared" si="66"/>
        <v>0</v>
      </c>
      <c r="CZ170" s="128">
        <f t="shared" si="66"/>
        <v>0</v>
      </c>
      <c r="DA170" s="128">
        <f t="shared" si="76"/>
        <v>0</v>
      </c>
      <c r="DB170" s="128">
        <f t="shared" si="76"/>
        <v>0</v>
      </c>
      <c r="DC170" s="128"/>
    </row>
    <row r="171" spans="2:107" hidden="1" outlineLevel="1">
      <c r="B171" s="241" t="s">
        <v>62</v>
      </c>
      <c r="C171" s="242" t="s">
        <v>365</v>
      </c>
      <c r="D171" s="243" t="s">
        <v>88</v>
      </c>
      <c r="E171" s="244" t="s">
        <v>29</v>
      </c>
      <c r="F171" s="244" t="e">
        <f t="shared" ca="1" si="77"/>
        <v>#NAME?</v>
      </c>
      <c r="G171" s="245" t="s">
        <v>366</v>
      </c>
      <c r="H171" s="246" t="s">
        <v>5</v>
      </c>
      <c r="I171" s="77"/>
      <c r="J171" s="96"/>
      <c r="K171" s="97">
        <v>1</v>
      </c>
      <c r="L171" s="97">
        <v>1</v>
      </c>
      <c r="M171" s="97">
        <v>1</v>
      </c>
      <c r="N171" s="97">
        <v>0</v>
      </c>
      <c r="O171" s="97">
        <v>1</v>
      </c>
      <c r="P171" s="97">
        <v>1</v>
      </c>
      <c r="Q171" s="97">
        <v>1</v>
      </c>
      <c r="R171" s="97">
        <v>1</v>
      </c>
      <c r="S171" s="97">
        <v>1</v>
      </c>
      <c r="T171" s="126">
        <v>1</v>
      </c>
      <c r="U171" s="126">
        <v>1</v>
      </c>
      <c r="V171" s="97">
        <v>1</v>
      </c>
      <c r="W171" s="97"/>
      <c r="X171" s="97"/>
      <c r="Y171" s="97"/>
      <c r="Z171" s="97"/>
      <c r="AA171" s="97"/>
      <c r="AB171" s="98"/>
      <c r="AC171" s="97"/>
      <c r="AD171" s="97"/>
      <c r="AE171" s="97"/>
      <c r="AF171" s="97"/>
      <c r="AG171" s="98"/>
      <c r="AH171" s="97"/>
      <c r="AI171" s="97"/>
      <c r="AJ171" s="97"/>
      <c r="AK171" s="97"/>
      <c r="AL171" s="97"/>
      <c r="AM171" s="99"/>
      <c r="AN171" s="97"/>
      <c r="AO171" s="97"/>
      <c r="AP171" s="97"/>
      <c r="AQ171" s="97"/>
      <c r="AR171" s="100"/>
      <c r="AS171" s="97"/>
      <c r="AT171" s="97"/>
      <c r="AU171" s="97"/>
      <c r="AV171" s="97"/>
      <c r="AW171" s="97"/>
      <c r="AX171" s="97"/>
      <c r="AY171" s="97"/>
      <c r="AZ171" s="97"/>
      <c r="BA171" s="97"/>
      <c r="BB171" s="97"/>
      <c r="BC171" s="97"/>
      <c r="BD171" s="101"/>
      <c r="BE171" s="77"/>
      <c r="BF171" s="102">
        <f t="shared" si="61"/>
        <v>11</v>
      </c>
      <c r="BG171" s="103"/>
      <c r="BH171" s="104">
        <f t="shared" si="67"/>
        <v>0</v>
      </c>
      <c r="BI171" s="105">
        <f t="shared" si="70"/>
        <v>0</v>
      </c>
      <c r="BJ171" s="106"/>
      <c r="BK171" s="107">
        <f t="shared" si="71"/>
        <v>0</v>
      </c>
      <c r="BL171" s="104">
        <f t="shared" si="60"/>
        <v>0</v>
      </c>
      <c r="BM171" s="104">
        <v>49500</v>
      </c>
      <c r="BN171" s="104">
        <f t="shared" si="69"/>
        <v>-49500</v>
      </c>
      <c r="BO171" s="1" t="s">
        <v>367</v>
      </c>
      <c r="BP171" s="1" t="s">
        <v>368</v>
      </c>
      <c r="BQ171" s="1">
        <v>4500</v>
      </c>
      <c r="BR171" s="1">
        <v>14</v>
      </c>
      <c r="BS171" s="7">
        <v>63000</v>
      </c>
      <c r="BU171" s="128">
        <f t="shared" si="64"/>
        <v>0</v>
      </c>
      <c r="BV171" s="128">
        <f t="shared" si="64"/>
        <v>0</v>
      </c>
      <c r="BW171" s="128">
        <f t="shared" si="64"/>
        <v>0</v>
      </c>
      <c r="BX171" s="128">
        <f t="shared" si="64"/>
        <v>0</v>
      </c>
      <c r="BY171" s="128">
        <f t="shared" si="64"/>
        <v>0</v>
      </c>
      <c r="BZ171" s="128">
        <f t="shared" si="64"/>
        <v>0</v>
      </c>
      <c r="CA171" s="128">
        <f t="shared" si="63"/>
        <v>0</v>
      </c>
      <c r="CB171" s="128">
        <f t="shared" si="63"/>
        <v>0</v>
      </c>
      <c r="CC171" s="128">
        <f t="shared" si="63"/>
        <v>0</v>
      </c>
      <c r="CD171" s="128">
        <f t="shared" si="63"/>
        <v>0</v>
      </c>
      <c r="CE171" s="128">
        <f t="shared" si="63"/>
        <v>0</v>
      </c>
      <c r="CF171" s="128">
        <f t="shared" si="63"/>
        <v>0</v>
      </c>
      <c r="CG171" s="128">
        <f t="shared" si="63"/>
        <v>0</v>
      </c>
      <c r="CH171" s="128">
        <f t="shared" si="63"/>
        <v>0</v>
      </c>
      <c r="CI171" s="128">
        <f t="shared" si="63"/>
        <v>0</v>
      </c>
      <c r="CJ171" s="128">
        <f t="shared" si="63"/>
        <v>0</v>
      </c>
      <c r="CK171" s="128">
        <f t="shared" si="63"/>
        <v>0</v>
      </c>
      <c r="CL171" s="128">
        <f t="shared" si="63"/>
        <v>0</v>
      </c>
      <c r="CM171" s="128">
        <f t="shared" si="66"/>
        <v>0</v>
      </c>
      <c r="CN171" s="128">
        <f t="shared" si="66"/>
        <v>0</v>
      </c>
      <c r="CO171" s="128">
        <f t="shared" si="66"/>
        <v>0</v>
      </c>
      <c r="CP171" s="128">
        <f t="shared" si="66"/>
        <v>0</v>
      </c>
      <c r="CQ171" s="128">
        <f t="shared" si="66"/>
        <v>0</v>
      </c>
      <c r="CR171" s="128">
        <f t="shared" si="66"/>
        <v>0</v>
      </c>
      <c r="CS171" s="128">
        <f t="shared" si="66"/>
        <v>0</v>
      </c>
      <c r="CT171" s="128">
        <f t="shared" si="66"/>
        <v>0</v>
      </c>
      <c r="CU171" s="128">
        <f t="shared" si="66"/>
        <v>0</v>
      </c>
      <c r="CV171" s="128">
        <f t="shared" si="66"/>
        <v>0</v>
      </c>
      <c r="CW171" s="128">
        <f t="shared" si="66"/>
        <v>0</v>
      </c>
      <c r="CX171" s="128">
        <f t="shared" si="66"/>
        <v>0</v>
      </c>
      <c r="CY171" s="128">
        <f t="shared" si="66"/>
        <v>0</v>
      </c>
      <c r="CZ171" s="128">
        <f t="shared" si="66"/>
        <v>0</v>
      </c>
      <c r="DA171" s="128">
        <f t="shared" si="76"/>
        <v>0</v>
      </c>
      <c r="DB171" s="128">
        <f t="shared" si="76"/>
        <v>0</v>
      </c>
      <c r="DC171" s="128"/>
    </row>
    <row r="172" spans="2:107" hidden="1" outlineLevel="1">
      <c r="B172" s="241" t="s">
        <v>177</v>
      </c>
      <c r="C172" s="242" t="s">
        <v>369</v>
      </c>
      <c r="D172" s="243" t="s">
        <v>57</v>
      </c>
      <c r="E172" s="244" t="s">
        <v>29</v>
      </c>
      <c r="F172" s="244" t="e">
        <f t="shared" ca="1" si="77"/>
        <v>#NAME?</v>
      </c>
      <c r="G172" s="245" t="s">
        <v>370</v>
      </c>
      <c r="H172" s="246" t="s">
        <v>57</v>
      </c>
      <c r="I172" s="77"/>
      <c r="J172" s="96"/>
      <c r="K172" s="97"/>
      <c r="L172" s="97">
        <v>0</v>
      </c>
      <c r="M172" s="97">
        <v>0</v>
      </c>
      <c r="N172" s="97">
        <v>0</v>
      </c>
      <c r="O172" s="97">
        <v>0</v>
      </c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8"/>
      <c r="AC172" s="97"/>
      <c r="AD172" s="97"/>
      <c r="AE172" s="97"/>
      <c r="AF172" s="97"/>
      <c r="AG172" s="98"/>
      <c r="AH172" s="97"/>
      <c r="AI172" s="97"/>
      <c r="AJ172" s="97"/>
      <c r="AK172" s="97"/>
      <c r="AL172" s="97"/>
      <c r="AM172" s="99"/>
      <c r="AN172" s="97"/>
      <c r="AO172" s="97"/>
      <c r="AP172" s="97"/>
      <c r="AQ172" s="97"/>
      <c r="AR172" s="100"/>
      <c r="AS172" s="97"/>
      <c r="AT172" s="97"/>
      <c r="AU172" s="97"/>
      <c r="AV172" s="97"/>
      <c r="AW172" s="97"/>
      <c r="AX172" s="97"/>
      <c r="AY172" s="97"/>
      <c r="AZ172" s="97"/>
      <c r="BA172" s="97"/>
      <c r="BB172" s="97"/>
      <c r="BC172" s="97"/>
      <c r="BD172" s="101"/>
      <c r="BE172" s="77"/>
      <c r="BF172" s="102">
        <f t="shared" si="61"/>
        <v>0</v>
      </c>
      <c r="BG172" s="103"/>
      <c r="BH172" s="104">
        <f t="shared" si="67"/>
        <v>0</v>
      </c>
      <c r="BI172" s="105">
        <f t="shared" si="70"/>
        <v>0</v>
      </c>
      <c r="BJ172" s="106"/>
      <c r="BK172" s="107">
        <f t="shared" si="71"/>
        <v>0</v>
      </c>
      <c r="BL172" s="104">
        <f t="shared" si="60"/>
        <v>0</v>
      </c>
      <c r="BM172" s="104">
        <v>0</v>
      </c>
      <c r="BN172" s="104">
        <f t="shared" si="69"/>
        <v>0</v>
      </c>
      <c r="BO172" s="1" t="s">
        <v>369</v>
      </c>
      <c r="BP172" s="1" t="s">
        <v>57</v>
      </c>
      <c r="BQ172" s="1">
        <v>2000</v>
      </c>
      <c r="BR172" s="1">
        <v>9</v>
      </c>
      <c r="BS172" s="7">
        <v>18000</v>
      </c>
      <c r="BU172" s="128">
        <f t="shared" si="64"/>
        <v>0</v>
      </c>
      <c r="BV172" s="128">
        <f t="shared" si="64"/>
        <v>0</v>
      </c>
      <c r="BW172" s="128">
        <f t="shared" si="64"/>
        <v>0</v>
      </c>
      <c r="BX172" s="128">
        <f t="shared" si="64"/>
        <v>0</v>
      </c>
      <c r="BY172" s="128">
        <f t="shared" si="64"/>
        <v>0</v>
      </c>
      <c r="BZ172" s="128">
        <f t="shared" si="64"/>
        <v>0</v>
      </c>
      <c r="CA172" s="128">
        <f t="shared" si="63"/>
        <v>0</v>
      </c>
      <c r="CB172" s="128">
        <f t="shared" si="63"/>
        <v>0</v>
      </c>
      <c r="CC172" s="128">
        <f t="shared" si="63"/>
        <v>0</v>
      </c>
      <c r="CD172" s="128">
        <f t="shared" si="63"/>
        <v>0</v>
      </c>
      <c r="CE172" s="128">
        <f t="shared" si="63"/>
        <v>0</v>
      </c>
      <c r="CF172" s="128">
        <f t="shared" si="63"/>
        <v>0</v>
      </c>
      <c r="CG172" s="128">
        <f t="shared" si="63"/>
        <v>0</v>
      </c>
      <c r="CH172" s="128">
        <f t="shared" ref="CG172:CN225" si="78">AI172*$BJ172</f>
        <v>0</v>
      </c>
      <c r="CI172" s="128">
        <f t="shared" si="78"/>
        <v>0</v>
      </c>
      <c r="CJ172" s="128">
        <f t="shared" si="78"/>
        <v>0</v>
      </c>
      <c r="CK172" s="128">
        <f t="shared" si="78"/>
        <v>0</v>
      </c>
      <c r="CL172" s="128">
        <f t="shared" si="78"/>
        <v>0</v>
      </c>
      <c r="CM172" s="128">
        <f t="shared" si="66"/>
        <v>0</v>
      </c>
      <c r="CN172" s="128">
        <f t="shared" si="66"/>
        <v>0</v>
      </c>
      <c r="CO172" s="128">
        <f t="shared" si="66"/>
        <v>0</v>
      </c>
      <c r="CP172" s="128">
        <f t="shared" si="66"/>
        <v>0</v>
      </c>
      <c r="CQ172" s="128">
        <f t="shared" si="66"/>
        <v>0</v>
      </c>
      <c r="CR172" s="128">
        <f t="shared" si="66"/>
        <v>0</v>
      </c>
      <c r="CS172" s="128">
        <f t="shared" si="66"/>
        <v>0</v>
      </c>
      <c r="CT172" s="128">
        <f t="shared" si="66"/>
        <v>0</v>
      </c>
      <c r="CU172" s="128">
        <f t="shared" si="66"/>
        <v>0</v>
      </c>
      <c r="CV172" s="128">
        <f t="shared" si="66"/>
        <v>0</v>
      </c>
      <c r="CW172" s="128">
        <f t="shared" si="66"/>
        <v>0</v>
      </c>
      <c r="CX172" s="128">
        <f t="shared" si="66"/>
        <v>0</v>
      </c>
      <c r="CY172" s="128">
        <f t="shared" si="66"/>
        <v>0</v>
      </c>
      <c r="CZ172" s="128">
        <f t="shared" si="66"/>
        <v>0</v>
      </c>
      <c r="DA172" s="128">
        <f t="shared" si="76"/>
        <v>0</v>
      </c>
      <c r="DB172" s="128">
        <f t="shared" si="76"/>
        <v>0</v>
      </c>
      <c r="DC172" s="128"/>
    </row>
    <row r="173" spans="2:107" ht="10.8" hidden="1" outlineLevel="1" thickBot="1">
      <c r="B173" s="268" t="s">
        <v>177</v>
      </c>
      <c r="C173" s="269" t="s">
        <v>371</v>
      </c>
      <c r="D173" s="270" t="s">
        <v>372</v>
      </c>
      <c r="E173" s="271" t="s">
        <v>29</v>
      </c>
      <c r="F173" s="272" t="e">
        <f t="shared" ca="1" si="77"/>
        <v>#NAME?</v>
      </c>
      <c r="G173" s="273"/>
      <c r="H173" s="274" t="s">
        <v>5</v>
      </c>
      <c r="I173" s="77"/>
      <c r="J173" s="96"/>
      <c r="K173" s="97">
        <v>0</v>
      </c>
      <c r="L173" s="97">
        <v>0.2</v>
      </c>
      <c r="M173" s="97">
        <v>0</v>
      </c>
      <c r="N173" s="97"/>
      <c r="O173" s="97">
        <v>0</v>
      </c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8"/>
      <c r="AC173" s="97"/>
      <c r="AD173" s="97"/>
      <c r="AE173" s="97"/>
      <c r="AF173" s="97"/>
      <c r="AG173" s="98"/>
      <c r="AH173" s="97"/>
      <c r="AI173" s="97"/>
      <c r="AJ173" s="97"/>
      <c r="AK173" s="97"/>
      <c r="AL173" s="97"/>
      <c r="AM173" s="99"/>
      <c r="AN173" s="97"/>
      <c r="AO173" s="97"/>
      <c r="AP173" s="97"/>
      <c r="AQ173" s="97"/>
      <c r="AR173" s="100"/>
      <c r="AS173" s="97"/>
      <c r="AT173" s="97"/>
      <c r="AU173" s="97"/>
      <c r="AV173" s="97"/>
      <c r="AW173" s="97"/>
      <c r="AX173" s="97"/>
      <c r="AY173" s="97"/>
      <c r="AZ173" s="97"/>
      <c r="BA173" s="97"/>
      <c r="BB173" s="97"/>
      <c r="BC173" s="97"/>
      <c r="BD173" s="101"/>
      <c r="BE173" s="77"/>
      <c r="BF173" s="102">
        <f t="shared" si="61"/>
        <v>0.2</v>
      </c>
      <c r="BG173" s="103"/>
      <c r="BH173" s="104">
        <f t="shared" si="67"/>
        <v>0</v>
      </c>
      <c r="BI173" s="105">
        <f t="shared" si="70"/>
        <v>0</v>
      </c>
      <c r="BJ173" s="106"/>
      <c r="BK173" s="107">
        <f t="shared" si="71"/>
        <v>0</v>
      </c>
      <c r="BL173" s="104">
        <f t="shared" si="60"/>
        <v>0</v>
      </c>
      <c r="BM173" s="104">
        <v>1350</v>
      </c>
      <c r="BN173" s="104">
        <f t="shared" si="69"/>
        <v>-1350</v>
      </c>
      <c r="BO173" s="1" t="s">
        <v>373</v>
      </c>
      <c r="BP173" s="1" t="s">
        <v>372</v>
      </c>
      <c r="BQ173" s="1">
        <v>6750</v>
      </c>
      <c r="BR173" s="1">
        <v>7.6000000000000041</v>
      </c>
      <c r="BS173" s="7">
        <v>51300.000000000029</v>
      </c>
      <c r="BU173" s="128">
        <f t="shared" si="64"/>
        <v>0</v>
      </c>
      <c r="BV173" s="128">
        <f t="shared" si="64"/>
        <v>0</v>
      </c>
      <c r="BW173" s="128">
        <f t="shared" si="64"/>
        <v>0</v>
      </c>
      <c r="BX173" s="128">
        <f t="shared" si="64"/>
        <v>0</v>
      </c>
      <c r="BY173" s="128">
        <f t="shared" si="64"/>
        <v>0</v>
      </c>
      <c r="BZ173" s="128">
        <f t="shared" si="64"/>
        <v>0</v>
      </c>
      <c r="CA173" s="128">
        <f t="shared" si="64"/>
        <v>0</v>
      </c>
      <c r="CB173" s="128">
        <f t="shared" si="64"/>
        <v>0</v>
      </c>
      <c r="CC173" s="128">
        <f t="shared" si="64"/>
        <v>0</v>
      </c>
      <c r="CD173" s="128">
        <f t="shared" si="64"/>
        <v>0</v>
      </c>
      <c r="CE173" s="128">
        <f t="shared" si="64"/>
        <v>0</v>
      </c>
      <c r="CF173" s="128">
        <f t="shared" si="64"/>
        <v>0</v>
      </c>
      <c r="CG173" s="128">
        <f t="shared" si="78"/>
        <v>0</v>
      </c>
      <c r="CH173" s="128">
        <f t="shared" si="78"/>
        <v>0</v>
      </c>
      <c r="CI173" s="128">
        <f t="shared" si="78"/>
        <v>0</v>
      </c>
      <c r="CJ173" s="128">
        <f t="shared" si="78"/>
        <v>0</v>
      </c>
      <c r="CK173" s="128">
        <f t="shared" si="78"/>
        <v>0</v>
      </c>
      <c r="CL173" s="128">
        <f t="shared" si="78"/>
        <v>0</v>
      </c>
      <c r="CM173" s="128">
        <f t="shared" si="66"/>
        <v>0</v>
      </c>
      <c r="CN173" s="128">
        <f t="shared" si="66"/>
        <v>0</v>
      </c>
      <c r="CO173" s="128">
        <f t="shared" si="66"/>
        <v>0</v>
      </c>
      <c r="CP173" s="128">
        <f t="shared" si="66"/>
        <v>0</v>
      </c>
      <c r="CQ173" s="128">
        <f t="shared" si="66"/>
        <v>0</v>
      </c>
      <c r="CR173" s="128">
        <f t="shared" si="66"/>
        <v>0</v>
      </c>
      <c r="CS173" s="128">
        <f t="shared" si="66"/>
        <v>0</v>
      </c>
      <c r="CT173" s="128">
        <f t="shared" si="66"/>
        <v>0</v>
      </c>
      <c r="CU173" s="128">
        <f t="shared" si="66"/>
        <v>0</v>
      </c>
      <c r="CV173" s="128">
        <f t="shared" si="66"/>
        <v>0</v>
      </c>
      <c r="CW173" s="128">
        <f t="shared" si="66"/>
        <v>0</v>
      </c>
      <c r="CX173" s="128">
        <f t="shared" si="66"/>
        <v>0</v>
      </c>
      <c r="CY173" s="128">
        <f t="shared" si="66"/>
        <v>0</v>
      </c>
      <c r="CZ173" s="128">
        <f t="shared" si="66"/>
        <v>0</v>
      </c>
      <c r="DA173" s="128">
        <f t="shared" si="76"/>
        <v>0</v>
      </c>
      <c r="DB173" s="128">
        <f t="shared" si="76"/>
        <v>0</v>
      </c>
      <c r="DC173" s="128"/>
    </row>
    <row r="174" spans="2:107" hidden="1" outlineLevel="1">
      <c r="B174" s="241" t="s">
        <v>177</v>
      </c>
      <c r="C174" s="242" t="s">
        <v>374</v>
      </c>
      <c r="D174" s="243" t="s">
        <v>57</v>
      </c>
      <c r="E174" s="244" t="e">
        <f ca="1">startdate($BD$6,$J174:$BD174,$J$8)</f>
        <v>#NAME?</v>
      </c>
      <c r="F174" s="244" t="e">
        <f t="shared" ca="1" si="77"/>
        <v>#NAME?</v>
      </c>
      <c r="G174" s="245"/>
      <c r="H174" s="246" t="s">
        <v>57</v>
      </c>
      <c r="I174" s="77"/>
      <c r="J174" s="96"/>
      <c r="K174" s="97">
        <v>0</v>
      </c>
      <c r="L174" s="97"/>
      <c r="M174" s="97"/>
      <c r="N174" s="97"/>
      <c r="O174" s="97">
        <v>0</v>
      </c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8"/>
      <c r="AC174" s="97"/>
      <c r="AD174" s="97"/>
      <c r="AE174" s="97"/>
      <c r="AF174" s="97"/>
      <c r="AG174" s="98"/>
      <c r="AH174" s="97"/>
      <c r="AI174" s="97"/>
      <c r="AJ174" s="97"/>
      <c r="AK174" s="97"/>
      <c r="AL174" s="97"/>
      <c r="AM174" s="99"/>
      <c r="AN174" s="97"/>
      <c r="AO174" s="97"/>
      <c r="AP174" s="97"/>
      <c r="AQ174" s="97"/>
      <c r="AR174" s="100"/>
      <c r="AS174" s="97"/>
      <c r="AT174" s="97"/>
      <c r="AU174" s="97"/>
      <c r="AV174" s="97"/>
      <c r="AW174" s="97"/>
      <c r="AX174" s="97"/>
      <c r="AY174" s="97"/>
      <c r="AZ174" s="97"/>
      <c r="BA174" s="97"/>
      <c r="BB174" s="97"/>
      <c r="BC174" s="97"/>
      <c r="BD174" s="101"/>
      <c r="BE174" s="77"/>
      <c r="BF174" s="102">
        <f t="shared" si="61"/>
        <v>0</v>
      </c>
      <c r="BG174" s="103"/>
      <c r="BH174" s="104">
        <f t="shared" si="67"/>
        <v>0</v>
      </c>
      <c r="BI174" s="105">
        <f t="shared" si="70"/>
        <v>0</v>
      </c>
      <c r="BJ174" s="106"/>
      <c r="BK174" s="107">
        <f t="shared" si="71"/>
        <v>0</v>
      </c>
      <c r="BL174" s="104">
        <f t="shared" si="60"/>
        <v>0</v>
      </c>
      <c r="BM174" s="104">
        <v>0</v>
      </c>
      <c r="BN174" s="104">
        <f t="shared" si="69"/>
        <v>0</v>
      </c>
      <c r="BO174" s="1" t="s">
        <v>374</v>
      </c>
      <c r="BP174" s="1" t="s">
        <v>57</v>
      </c>
      <c r="BQ174" s="1">
        <v>4892.333333333333</v>
      </c>
      <c r="BR174" s="1">
        <v>35</v>
      </c>
      <c r="BS174" s="7">
        <v>171231.66666666666</v>
      </c>
      <c r="BU174" s="128">
        <f t="shared" si="64"/>
        <v>0</v>
      </c>
      <c r="BV174" s="128">
        <f t="shared" si="64"/>
        <v>0</v>
      </c>
      <c r="BW174" s="128">
        <f t="shared" si="64"/>
        <v>0</v>
      </c>
      <c r="BX174" s="128">
        <f t="shared" si="64"/>
        <v>0</v>
      </c>
      <c r="BY174" s="128">
        <f t="shared" si="64"/>
        <v>0</v>
      </c>
      <c r="BZ174" s="128">
        <f t="shared" si="64"/>
        <v>0</v>
      </c>
      <c r="CA174" s="128">
        <f t="shared" si="64"/>
        <v>0</v>
      </c>
      <c r="CB174" s="128">
        <f t="shared" si="64"/>
        <v>0</v>
      </c>
      <c r="CC174" s="128">
        <f t="shared" si="64"/>
        <v>0</v>
      </c>
      <c r="CD174" s="128">
        <f t="shared" si="64"/>
        <v>0</v>
      </c>
      <c r="CE174" s="128">
        <f t="shared" si="64"/>
        <v>0</v>
      </c>
      <c r="CF174" s="128">
        <f t="shared" si="64"/>
        <v>0</v>
      </c>
      <c r="CG174" s="128">
        <f t="shared" si="78"/>
        <v>0</v>
      </c>
      <c r="CH174" s="128">
        <f t="shared" si="78"/>
        <v>0</v>
      </c>
      <c r="CI174" s="128">
        <f t="shared" si="78"/>
        <v>0</v>
      </c>
      <c r="CJ174" s="128">
        <f t="shared" si="78"/>
        <v>0</v>
      </c>
      <c r="CK174" s="128">
        <f t="shared" si="78"/>
        <v>0</v>
      </c>
      <c r="CL174" s="128">
        <f t="shared" si="78"/>
        <v>0</v>
      </c>
      <c r="CM174" s="128">
        <f t="shared" si="66"/>
        <v>0</v>
      </c>
      <c r="CN174" s="128">
        <f t="shared" si="66"/>
        <v>0</v>
      </c>
      <c r="CO174" s="128">
        <f t="shared" si="66"/>
        <v>0</v>
      </c>
      <c r="CP174" s="128">
        <f t="shared" si="66"/>
        <v>0</v>
      </c>
      <c r="CQ174" s="128">
        <f t="shared" si="66"/>
        <v>0</v>
      </c>
      <c r="CR174" s="128">
        <f t="shared" si="66"/>
        <v>0</v>
      </c>
      <c r="CS174" s="128">
        <f t="shared" si="66"/>
        <v>0</v>
      </c>
      <c r="CT174" s="128">
        <f t="shared" si="66"/>
        <v>0</v>
      </c>
      <c r="CU174" s="128">
        <f t="shared" si="66"/>
        <v>0</v>
      </c>
      <c r="CV174" s="128">
        <f t="shared" si="66"/>
        <v>0</v>
      </c>
      <c r="CW174" s="128">
        <f t="shared" si="66"/>
        <v>0</v>
      </c>
      <c r="CX174" s="128">
        <f t="shared" si="66"/>
        <v>0</v>
      </c>
      <c r="CY174" s="128">
        <f t="shared" si="66"/>
        <v>0</v>
      </c>
      <c r="CZ174" s="128">
        <f t="shared" si="66"/>
        <v>0</v>
      </c>
      <c r="DA174" s="128">
        <f t="shared" si="76"/>
        <v>0</v>
      </c>
      <c r="DB174" s="128">
        <f t="shared" si="76"/>
        <v>0</v>
      </c>
      <c r="DC174" s="128"/>
    </row>
    <row r="175" spans="2:107" hidden="1" outlineLevel="1">
      <c r="B175" s="241" t="s">
        <v>141</v>
      </c>
      <c r="C175" s="242" t="s">
        <v>375</v>
      </c>
      <c r="D175" s="243" t="s">
        <v>57</v>
      </c>
      <c r="E175" s="244" t="e">
        <f ca="1">startdate($BD$6,$J175:$BD175,$J$8)</f>
        <v>#NAME?</v>
      </c>
      <c r="F175" s="244" t="e">
        <f t="shared" ca="1" si="77"/>
        <v>#NAME?</v>
      </c>
      <c r="G175" s="245" t="s">
        <v>376</v>
      </c>
      <c r="H175" s="246" t="s">
        <v>153</v>
      </c>
      <c r="I175" s="77"/>
      <c r="J175" s="96"/>
      <c r="K175" s="97">
        <v>0</v>
      </c>
      <c r="L175" s="97"/>
      <c r="M175" s="97">
        <v>0</v>
      </c>
      <c r="N175" s="97">
        <v>0</v>
      </c>
      <c r="O175" s="97">
        <v>0</v>
      </c>
      <c r="P175" s="97"/>
      <c r="Q175" s="97"/>
      <c r="R175" s="97"/>
      <c r="S175" s="97"/>
      <c r="T175" s="97"/>
      <c r="U175" s="97">
        <v>1</v>
      </c>
      <c r="V175" s="97">
        <v>1</v>
      </c>
      <c r="W175" s="97"/>
      <c r="X175" s="97"/>
      <c r="Y175" s="97"/>
      <c r="Z175" s="97"/>
      <c r="AA175" s="97"/>
      <c r="AB175" s="98"/>
      <c r="AC175" s="97"/>
      <c r="AD175" s="97"/>
      <c r="AE175" s="97"/>
      <c r="AF175" s="97"/>
      <c r="AG175" s="98"/>
      <c r="AH175" s="97"/>
      <c r="AI175" s="97"/>
      <c r="AJ175" s="97"/>
      <c r="AK175" s="97"/>
      <c r="AL175" s="97"/>
      <c r="AM175" s="99"/>
      <c r="AN175" s="97"/>
      <c r="AO175" s="97"/>
      <c r="AP175" s="97"/>
      <c r="AQ175" s="97"/>
      <c r="AR175" s="100"/>
      <c r="AS175" s="97"/>
      <c r="AT175" s="97"/>
      <c r="AU175" s="97"/>
      <c r="AV175" s="97"/>
      <c r="AW175" s="97"/>
      <c r="AX175" s="97"/>
      <c r="AY175" s="97"/>
      <c r="AZ175" s="97"/>
      <c r="BA175" s="97"/>
      <c r="BB175" s="97"/>
      <c r="BC175" s="97"/>
      <c r="BD175" s="101"/>
      <c r="BE175" s="77"/>
      <c r="BF175" s="102">
        <f t="shared" si="61"/>
        <v>2</v>
      </c>
      <c r="BG175" s="103"/>
      <c r="BH175" s="104">
        <f t="shared" si="67"/>
        <v>0</v>
      </c>
      <c r="BI175" s="105">
        <f t="shared" si="70"/>
        <v>0</v>
      </c>
      <c r="BJ175" s="106"/>
      <c r="BK175" s="107">
        <f t="shared" si="71"/>
        <v>0</v>
      </c>
      <c r="BL175" s="104">
        <f t="shared" si="60"/>
        <v>0</v>
      </c>
      <c r="BM175" s="104">
        <v>11000</v>
      </c>
      <c r="BN175" s="104">
        <f t="shared" si="69"/>
        <v>-11000</v>
      </c>
      <c r="BO175" s="1" t="s">
        <v>375</v>
      </c>
      <c r="BP175" s="1" t="s">
        <v>57</v>
      </c>
      <c r="BQ175" s="1">
        <v>5438.333333333333</v>
      </c>
      <c r="BR175" s="1">
        <v>12</v>
      </c>
      <c r="BS175" s="7">
        <v>65260</v>
      </c>
      <c r="BU175" s="128">
        <f t="shared" si="64"/>
        <v>0</v>
      </c>
      <c r="BV175" s="128">
        <f t="shared" si="64"/>
        <v>0</v>
      </c>
      <c r="BW175" s="128">
        <f t="shared" si="64"/>
        <v>0</v>
      </c>
      <c r="BX175" s="128">
        <f t="shared" si="64"/>
        <v>0</v>
      </c>
      <c r="BY175" s="128">
        <f t="shared" si="64"/>
        <v>0</v>
      </c>
      <c r="BZ175" s="128">
        <f t="shared" si="64"/>
        <v>0</v>
      </c>
      <c r="CA175" s="128">
        <f t="shared" si="64"/>
        <v>0</v>
      </c>
      <c r="CB175" s="128">
        <f t="shared" si="64"/>
        <v>0</v>
      </c>
      <c r="CC175" s="128">
        <f t="shared" si="64"/>
        <v>0</v>
      </c>
      <c r="CD175" s="128">
        <f t="shared" si="64"/>
        <v>0</v>
      </c>
      <c r="CE175" s="128">
        <f t="shared" si="64"/>
        <v>0</v>
      </c>
      <c r="CF175" s="128">
        <f t="shared" si="64"/>
        <v>0</v>
      </c>
      <c r="CG175" s="128">
        <f t="shared" si="78"/>
        <v>0</v>
      </c>
      <c r="CH175" s="128">
        <f t="shared" si="78"/>
        <v>0</v>
      </c>
      <c r="CI175" s="128">
        <f t="shared" si="78"/>
        <v>0</v>
      </c>
      <c r="CJ175" s="128">
        <f t="shared" si="78"/>
        <v>0</v>
      </c>
      <c r="CK175" s="128">
        <f t="shared" si="78"/>
        <v>0</v>
      </c>
      <c r="CL175" s="128">
        <f t="shared" si="78"/>
        <v>0</v>
      </c>
      <c r="CM175" s="128">
        <f t="shared" si="66"/>
        <v>0</v>
      </c>
      <c r="CN175" s="128">
        <f t="shared" si="66"/>
        <v>0</v>
      </c>
      <c r="CO175" s="128">
        <f t="shared" si="66"/>
        <v>0</v>
      </c>
      <c r="CP175" s="128">
        <f t="shared" si="66"/>
        <v>0</v>
      </c>
      <c r="CQ175" s="128">
        <f t="shared" si="66"/>
        <v>0</v>
      </c>
      <c r="CR175" s="128">
        <f t="shared" si="66"/>
        <v>0</v>
      </c>
      <c r="CS175" s="128">
        <f t="shared" si="66"/>
        <v>0</v>
      </c>
      <c r="CT175" s="128">
        <f t="shared" si="66"/>
        <v>0</v>
      </c>
      <c r="CU175" s="128">
        <f t="shared" si="66"/>
        <v>0</v>
      </c>
      <c r="CV175" s="128">
        <f t="shared" si="66"/>
        <v>0</v>
      </c>
      <c r="CW175" s="128">
        <f t="shared" si="66"/>
        <v>0</v>
      </c>
      <c r="CX175" s="128">
        <f t="shared" si="66"/>
        <v>0</v>
      </c>
      <c r="CY175" s="128">
        <f t="shared" si="66"/>
        <v>0</v>
      </c>
      <c r="CZ175" s="128">
        <f t="shared" si="66"/>
        <v>0</v>
      </c>
      <c r="DA175" s="128">
        <f t="shared" si="76"/>
        <v>0</v>
      </c>
      <c r="DB175" s="128">
        <f t="shared" si="76"/>
        <v>0</v>
      </c>
      <c r="DC175" s="128"/>
    </row>
    <row r="176" spans="2:107" hidden="1" outlineLevel="1">
      <c r="B176" s="241"/>
      <c r="C176" s="242" t="s">
        <v>377</v>
      </c>
      <c r="D176" s="243"/>
      <c r="E176" s="244"/>
      <c r="F176" s="244"/>
      <c r="G176" s="245"/>
      <c r="H176" s="246"/>
      <c r="I176" s="77"/>
      <c r="J176" s="96"/>
      <c r="K176" s="97"/>
      <c r="L176" s="97"/>
      <c r="M176" s="97"/>
      <c r="N176" s="97"/>
      <c r="O176" s="97">
        <v>0</v>
      </c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8"/>
      <c r="AC176" s="97"/>
      <c r="AD176" s="97"/>
      <c r="AE176" s="97"/>
      <c r="AF176" s="97"/>
      <c r="AG176" s="98"/>
      <c r="AH176" s="97"/>
      <c r="AI176" s="97"/>
      <c r="AJ176" s="97"/>
      <c r="AK176" s="97"/>
      <c r="AL176" s="97"/>
      <c r="AM176" s="99"/>
      <c r="AN176" s="97"/>
      <c r="AO176" s="97"/>
      <c r="AP176" s="97"/>
      <c r="AQ176" s="97"/>
      <c r="AR176" s="100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101"/>
      <c r="BE176" s="77"/>
      <c r="BF176" s="102">
        <f t="shared" si="61"/>
        <v>0</v>
      </c>
      <c r="BG176" s="103"/>
      <c r="BH176" s="104"/>
      <c r="BI176" s="105">
        <f t="shared" si="70"/>
        <v>0</v>
      </c>
      <c r="BJ176" s="106"/>
      <c r="BK176" s="107">
        <f t="shared" si="71"/>
        <v>0</v>
      </c>
      <c r="BL176" s="104">
        <f t="shared" si="60"/>
        <v>0</v>
      </c>
      <c r="BM176" s="104">
        <v>0</v>
      </c>
      <c r="BN176" s="104">
        <f t="shared" si="69"/>
        <v>0</v>
      </c>
      <c r="BU176" s="128">
        <f t="shared" si="64"/>
        <v>0</v>
      </c>
      <c r="BV176" s="128">
        <f t="shared" si="64"/>
        <v>0</v>
      </c>
      <c r="BW176" s="128">
        <f t="shared" si="64"/>
        <v>0</v>
      </c>
      <c r="BX176" s="128">
        <f t="shared" si="64"/>
        <v>0</v>
      </c>
      <c r="BY176" s="128">
        <f t="shared" si="64"/>
        <v>0</v>
      </c>
      <c r="BZ176" s="128">
        <f t="shared" si="64"/>
        <v>0</v>
      </c>
      <c r="CA176" s="128">
        <f t="shared" si="64"/>
        <v>0</v>
      </c>
      <c r="CB176" s="128">
        <f t="shared" si="64"/>
        <v>0</v>
      </c>
      <c r="CC176" s="128">
        <f t="shared" si="64"/>
        <v>0</v>
      </c>
      <c r="CD176" s="128">
        <f t="shared" si="64"/>
        <v>0</v>
      </c>
      <c r="CE176" s="128">
        <f t="shared" si="64"/>
        <v>0</v>
      </c>
      <c r="CF176" s="128">
        <f t="shared" si="64"/>
        <v>0</v>
      </c>
      <c r="CG176" s="128">
        <f t="shared" si="78"/>
        <v>0</v>
      </c>
      <c r="CH176" s="128">
        <f t="shared" si="78"/>
        <v>0</v>
      </c>
      <c r="CI176" s="128">
        <f t="shared" si="78"/>
        <v>0</v>
      </c>
      <c r="CJ176" s="128">
        <f t="shared" si="78"/>
        <v>0</v>
      </c>
      <c r="CK176" s="128">
        <f t="shared" si="78"/>
        <v>0</v>
      </c>
      <c r="CL176" s="128">
        <f t="shared" si="78"/>
        <v>0</v>
      </c>
      <c r="CM176" s="128">
        <f t="shared" si="66"/>
        <v>0</v>
      </c>
      <c r="CN176" s="128">
        <f t="shared" si="66"/>
        <v>0</v>
      </c>
      <c r="CO176" s="128">
        <f t="shared" si="66"/>
        <v>0</v>
      </c>
      <c r="CP176" s="128">
        <f t="shared" si="66"/>
        <v>0</v>
      </c>
      <c r="CQ176" s="128">
        <f t="shared" si="66"/>
        <v>0</v>
      </c>
      <c r="CR176" s="128">
        <f t="shared" si="66"/>
        <v>0</v>
      </c>
      <c r="CS176" s="128">
        <f t="shared" si="66"/>
        <v>0</v>
      </c>
      <c r="CT176" s="128">
        <f t="shared" si="66"/>
        <v>0</v>
      </c>
      <c r="CU176" s="128">
        <f t="shared" si="66"/>
        <v>0</v>
      </c>
      <c r="CV176" s="128">
        <f t="shared" si="66"/>
        <v>0</v>
      </c>
      <c r="CW176" s="128">
        <f t="shared" si="66"/>
        <v>0</v>
      </c>
      <c r="CX176" s="128">
        <f t="shared" si="66"/>
        <v>0</v>
      </c>
      <c r="CY176" s="128">
        <f t="shared" si="66"/>
        <v>0</v>
      </c>
      <c r="CZ176" s="128">
        <f t="shared" si="66"/>
        <v>0</v>
      </c>
      <c r="DA176" s="128">
        <f t="shared" si="76"/>
        <v>0</v>
      </c>
      <c r="DB176" s="128">
        <f t="shared" si="76"/>
        <v>0</v>
      </c>
      <c r="DC176" s="128"/>
    </row>
    <row r="177" spans="2:107" hidden="1" outlineLevel="1">
      <c r="B177" s="275"/>
      <c r="C177" s="276" t="s">
        <v>378</v>
      </c>
      <c r="D177" s="277"/>
      <c r="E177" s="277"/>
      <c r="F177" s="278"/>
      <c r="G177" s="245"/>
      <c r="H177" s="246"/>
      <c r="I177" s="77"/>
      <c r="J177" s="96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8"/>
      <c r="AC177" s="97"/>
      <c r="AD177" s="97"/>
      <c r="AE177" s="97"/>
      <c r="AF177" s="97"/>
      <c r="AG177" s="98"/>
      <c r="AH177" s="97"/>
      <c r="AI177" s="97"/>
      <c r="AJ177" s="97"/>
      <c r="AK177" s="97"/>
      <c r="AL177" s="97"/>
      <c r="AM177" s="99"/>
      <c r="AN177" s="97"/>
      <c r="AO177" s="97"/>
      <c r="AP177" s="97"/>
      <c r="AQ177" s="97"/>
      <c r="AR177" s="100"/>
      <c r="AS177" s="97"/>
      <c r="AT177" s="97"/>
      <c r="AU177" s="97"/>
      <c r="AV177" s="97"/>
      <c r="AW177" s="97"/>
      <c r="AX177" s="97"/>
      <c r="AY177" s="97"/>
      <c r="AZ177" s="97"/>
      <c r="BA177" s="97"/>
      <c r="BB177" s="97"/>
      <c r="BC177" s="97"/>
      <c r="BD177" s="101"/>
      <c r="BE177" s="77"/>
      <c r="BF177" s="102">
        <f t="shared" si="61"/>
        <v>0</v>
      </c>
      <c r="BG177" s="103"/>
      <c r="BH177" s="104">
        <f t="shared" ref="BH177:BH188" si="79">BF177*BG177</f>
        <v>0</v>
      </c>
      <c r="BI177" s="105">
        <f t="shared" si="70"/>
        <v>0</v>
      </c>
      <c r="BJ177" s="106"/>
      <c r="BK177" s="107">
        <f t="shared" si="71"/>
        <v>0</v>
      </c>
      <c r="BL177" s="104">
        <f t="shared" si="60"/>
        <v>0</v>
      </c>
      <c r="BM177" s="104">
        <v>0</v>
      </c>
      <c r="BN177" s="104">
        <f t="shared" si="69"/>
        <v>0</v>
      </c>
      <c r="BU177" s="128">
        <f t="shared" si="64"/>
        <v>0</v>
      </c>
      <c r="BV177" s="128">
        <f t="shared" si="64"/>
        <v>0</v>
      </c>
      <c r="BW177" s="128">
        <f t="shared" si="64"/>
        <v>0</v>
      </c>
      <c r="BX177" s="128">
        <f t="shared" si="64"/>
        <v>0</v>
      </c>
      <c r="BY177" s="128">
        <f t="shared" si="64"/>
        <v>0</v>
      </c>
      <c r="BZ177" s="128">
        <f t="shared" si="64"/>
        <v>0</v>
      </c>
      <c r="CA177" s="128">
        <f t="shared" si="64"/>
        <v>0</v>
      </c>
      <c r="CB177" s="128">
        <f t="shared" si="64"/>
        <v>0</v>
      </c>
      <c r="CC177" s="128">
        <f t="shared" si="64"/>
        <v>0</v>
      </c>
      <c r="CD177" s="128">
        <f t="shared" si="64"/>
        <v>0</v>
      </c>
      <c r="CE177" s="128">
        <f t="shared" si="64"/>
        <v>0</v>
      </c>
      <c r="CF177" s="128">
        <f t="shared" si="64"/>
        <v>0</v>
      </c>
      <c r="CG177" s="128">
        <f t="shared" si="78"/>
        <v>0</v>
      </c>
      <c r="CH177" s="128">
        <f t="shared" si="78"/>
        <v>0</v>
      </c>
      <c r="CI177" s="128">
        <f t="shared" si="78"/>
        <v>0</v>
      </c>
      <c r="CJ177" s="128">
        <f t="shared" si="78"/>
        <v>0</v>
      </c>
      <c r="CK177" s="128">
        <f t="shared" si="78"/>
        <v>0</v>
      </c>
      <c r="CL177" s="128">
        <f t="shared" si="78"/>
        <v>0</v>
      </c>
      <c r="CM177" s="128">
        <f t="shared" si="66"/>
        <v>0</v>
      </c>
      <c r="CN177" s="128">
        <f t="shared" si="66"/>
        <v>0</v>
      </c>
      <c r="CO177" s="128">
        <f t="shared" si="66"/>
        <v>0</v>
      </c>
      <c r="CP177" s="128">
        <f t="shared" si="66"/>
        <v>0</v>
      </c>
      <c r="CQ177" s="128">
        <f t="shared" si="66"/>
        <v>0</v>
      </c>
      <c r="CR177" s="128">
        <f t="shared" si="66"/>
        <v>0</v>
      </c>
      <c r="CS177" s="128">
        <f t="shared" si="66"/>
        <v>0</v>
      </c>
      <c r="CT177" s="128">
        <f t="shared" si="66"/>
        <v>0</v>
      </c>
      <c r="CU177" s="128">
        <f t="shared" si="66"/>
        <v>0</v>
      </c>
      <c r="CV177" s="128">
        <f t="shared" si="66"/>
        <v>0</v>
      </c>
      <c r="CW177" s="128">
        <f t="shared" si="66"/>
        <v>0</v>
      </c>
      <c r="CX177" s="128">
        <f t="shared" si="66"/>
        <v>0</v>
      </c>
      <c r="CY177" s="128">
        <f t="shared" si="66"/>
        <v>0</v>
      </c>
      <c r="CZ177" s="128">
        <f t="shared" si="66"/>
        <v>0</v>
      </c>
      <c r="DA177" s="128">
        <f t="shared" si="76"/>
        <v>0</v>
      </c>
      <c r="DB177" s="128">
        <f t="shared" si="76"/>
        <v>0</v>
      </c>
      <c r="DC177" s="128"/>
    </row>
    <row r="178" spans="2:107" hidden="1" outlineLevel="1">
      <c r="B178" s="275"/>
      <c r="C178" s="276" t="s">
        <v>379</v>
      </c>
      <c r="D178" s="277"/>
      <c r="E178" s="277"/>
      <c r="F178" s="278"/>
      <c r="G178" s="245"/>
      <c r="H178" s="246"/>
      <c r="I178" s="77"/>
      <c r="J178" s="96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8"/>
      <c r="AC178" s="97"/>
      <c r="AD178" s="97"/>
      <c r="AE178" s="97"/>
      <c r="AF178" s="97"/>
      <c r="AG178" s="98"/>
      <c r="AH178" s="97"/>
      <c r="AI178" s="97"/>
      <c r="AJ178" s="97"/>
      <c r="AK178" s="97"/>
      <c r="AL178" s="97"/>
      <c r="AM178" s="99"/>
      <c r="AN178" s="97"/>
      <c r="AO178" s="97"/>
      <c r="AP178" s="97"/>
      <c r="AQ178" s="97"/>
      <c r="AR178" s="100"/>
      <c r="AS178" s="97"/>
      <c r="AT178" s="97"/>
      <c r="AU178" s="97"/>
      <c r="AV178" s="97"/>
      <c r="AW178" s="97"/>
      <c r="AX178" s="97"/>
      <c r="AY178" s="97"/>
      <c r="AZ178" s="97"/>
      <c r="BA178" s="97"/>
      <c r="BB178" s="97"/>
      <c r="BC178" s="97"/>
      <c r="BD178" s="101"/>
      <c r="BE178" s="77"/>
      <c r="BF178" s="102">
        <f t="shared" si="61"/>
        <v>0</v>
      </c>
      <c r="BG178" s="103"/>
      <c r="BH178" s="104">
        <f t="shared" si="79"/>
        <v>0</v>
      </c>
      <c r="BI178" s="105">
        <f t="shared" si="70"/>
        <v>0</v>
      </c>
      <c r="BJ178" s="106"/>
      <c r="BK178" s="107">
        <f t="shared" si="71"/>
        <v>0</v>
      </c>
      <c r="BL178" s="104">
        <f t="shared" si="60"/>
        <v>0</v>
      </c>
      <c r="BM178" s="104">
        <v>0</v>
      </c>
      <c r="BN178" s="104">
        <f t="shared" si="69"/>
        <v>0</v>
      </c>
      <c r="BU178" s="128">
        <f t="shared" si="64"/>
        <v>0</v>
      </c>
      <c r="BV178" s="128">
        <f t="shared" si="64"/>
        <v>0</v>
      </c>
      <c r="BW178" s="128">
        <f t="shared" si="64"/>
        <v>0</v>
      </c>
      <c r="BX178" s="128">
        <f t="shared" si="64"/>
        <v>0</v>
      </c>
      <c r="BY178" s="128">
        <f t="shared" si="64"/>
        <v>0</v>
      </c>
      <c r="BZ178" s="128">
        <f t="shared" si="64"/>
        <v>0</v>
      </c>
      <c r="CA178" s="128">
        <f t="shared" si="64"/>
        <v>0</v>
      </c>
      <c r="CB178" s="128">
        <f t="shared" si="64"/>
        <v>0</v>
      </c>
      <c r="CC178" s="128">
        <f t="shared" si="64"/>
        <v>0</v>
      </c>
      <c r="CD178" s="128">
        <f t="shared" si="64"/>
        <v>0</v>
      </c>
      <c r="CE178" s="128">
        <f t="shared" si="64"/>
        <v>0</v>
      </c>
      <c r="CF178" s="128">
        <f t="shared" si="64"/>
        <v>0</v>
      </c>
      <c r="CG178" s="128">
        <f t="shared" si="78"/>
        <v>0</v>
      </c>
      <c r="CH178" s="128">
        <f t="shared" si="78"/>
        <v>0</v>
      </c>
      <c r="CI178" s="128">
        <f t="shared" si="78"/>
        <v>0</v>
      </c>
      <c r="CJ178" s="128">
        <f t="shared" si="78"/>
        <v>0</v>
      </c>
      <c r="CK178" s="128">
        <f t="shared" si="78"/>
        <v>0</v>
      </c>
      <c r="CL178" s="128">
        <f t="shared" si="78"/>
        <v>0</v>
      </c>
      <c r="CM178" s="128">
        <f t="shared" si="66"/>
        <v>0</v>
      </c>
      <c r="CN178" s="128">
        <f t="shared" si="66"/>
        <v>0</v>
      </c>
      <c r="CO178" s="128">
        <f t="shared" si="66"/>
        <v>0</v>
      </c>
      <c r="CP178" s="128">
        <f t="shared" si="66"/>
        <v>0</v>
      </c>
      <c r="CQ178" s="128">
        <f t="shared" si="66"/>
        <v>0</v>
      </c>
      <c r="CR178" s="128">
        <f t="shared" si="66"/>
        <v>0</v>
      </c>
      <c r="CS178" s="128">
        <f t="shared" si="66"/>
        <v>0</v>
      </c>
      <c r="CT178" s="128">
        <f t="shared" si="66"/>
        <v>0</v>
      </c>
      <c r="CU178" s="128">
        <f t="shared" si="66"/>
        <v>0</v>
      </c>
      <c r="CV178" s="128">
        <f t="shared" si="66"/>
        <v>0</v>
      </c>
      <c r="CW178" s="128">
        <f t="shared" si="66"/>
        <v>0</v>
      </c>
      <c r="CX178" s="128">
        <f t="shared" si="66"/>
        <v>0</v>
      </c>
      <c r="CY178" s="128">
        <f t="shared" si="66"/>
        <v>0</v>
      </c>
      <c r="CZ178" s="128">
        <f t="shared" si="66"/>
        <v>0</v>
      </c>
      <c r="DA178" s="128">
        <f t="shared" si="76"/>
        <v>0</v>
      </c>
      <c r="DB178" s="128">
        <f t="shared" si="76"/>
        <v>0</v>
      </c>
      <c r="DC178" s="128"/>
    </row>
    <row r="179" spans="2:107" hidden="1" outlineLevel="1">
      <c r="B179" s="275"/>
      <c r="C179" s="276" t="s">
        <v>380</v>
      </c>
      <c r="D179" s="277"/>
      <c r="E179" s="277"/>
      <c r="F179" s="278"/>
      <c r="G179" s="245"/>
      <c r="H179" s="246"/>
      <c r="I179" s="77"/>
      <c r="J179" s="96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8"/>
      <c r="AC179" s="97"/>
      <c r="AD179" s="97"/>
      <c r="AE179" s="97"/>
      <c r="AF179" s="97"/>
      <c r="AG179" s="98"/>
      <c r="AH179" s="97"/>
      <c r="AI179" s="97"/>
      <c r="AJ179" s="97"/>
      <c r="AK179" s="97"/>
      <c r="AL179" s="97"/>
      <c r="AM179" s="99"/>
      <c r="AN179" s="97"/>
      <c r="AO179" s="97"/>
      <c r="AP179" s="97"/>
      <c r="AQ179" s="97"/>
      <c r="AR179" s="100"/>
      <c r="AS179" s="97"/>
      <c r="AT179" s="97"/>
      <c r="AU179" s="97"/>
      <c r="AV179" s="97"/>
      <c r="AW179" s="97"/>
      <c r="AX179" s="97"/>
      <c r="AY179" s="97"/>
      <c r="AZ179" s="97"/>
      <c r="BA179" s="97"/>
      <c r="BB179" s="97"/>
      <c r="BC179" s="97"/>
      <c r="BD179" s="101"/>
      <c r="BE179" s="77"/>
      <c r="BF179" s="102">
        <f t="shared" si="61"/>
        <v>0</v>
      </c>
      <c r="BG179" s="103"/>
      <c r="BH179" s="104">
        <f t="shared" si="79"/>
        <v>0</v>
      </c>
      <c r="BI179" s="105">
        <f t="shared" si="70"/>
        <v>0</v>
      </c>
      <c r="BJ179" s="106"/>
      <c r="BK179" s="107">
        <f t="shared" si="71"/>
        <v>0</v>
      </c>
      <c r="BL179" s="104">
        <f t="shared" si="60"/>
        <v>0</v>
      </c>
      <c r="BM179" s="104">
        <v>0</v>
      </c>
      <c r="BN179" s="104">
        <f t="shared" si="69"/>
        <v>0</v>
      </c>
      <c r="BU179" s="128">
        <f t="shared" si="64"/>
        <v>0</v>
      </c>
      <c r="BV179" s="128">
        <f t="shared" si="64"/>
        <v>0</v>
      </c>
      <c r="BW179" s="128">
        <f t="shared" si="64"/>
        <v>0</v>
      </c>
      <c r="BX179" s="128">
        <f t="shared" si="64"/>
        <v>0</v>
      </c>
      <c r="BY179" s="128">
        <f t="shared" si="64"/>
        <v>0</v>
      </c>
      <c r="BZ179" s="128">
        <f t="shared" si="64"/>
        <v>0</v>
      </c>
      <c r="CA179" s="128">
        <f t="shared" si="64"/>
        <v>0</v>
      </c>
      <c r="CB179" s="128">
        <f t="shared" si="64"/>
        <v>0</v>
      </c>
      <c r="CC179" s="128">
        <f t="shared" si="64"/>
        <v>0</v>
      </c>
      <c r="CD179" s="128">
        <f t="shared" si="64"/>
        <v>0</v>
      </c>
      <c r="CE179" s="128">
        <f t="shared" si="64"/>
        <v>0</v>
      </c>
      <c r="CF179" s="128">
        <f t="shared" si="64"/>
        <v>0</v>
      </c>
      <c r="CG179" s="128">
        <f t="shared" si="78"/>
        <v>0</v>
      </c>
      <c r="CH179" s="128">
        <f t="shared" si="78"/>
        <v>0</v>
      </c>
      <c r="CI179" s="128">
        <f t="shared" si="78"/>
        <v>0</v>
      </c>
      <c r="CJ179" s="128">
        <f t="shared" si="78"/>
        <v>0</v>
      </c>
      <c r="CK179" s="128">
        <f t="shared" si="78"/>
        <v>0</v>
      </c>
      <c r="CL179" s="128">
        <f t="shared" si="78"/>
        <v>0</v>
      </c>
      <c r="CM179" s="128">
        <f t="shared" si="66"/>
        <v>0</v>
      </c>
      <c r="CN179" s="128">
        <f t="shared" si="66"/>
        <v>0</v>
      </c>
      <c r="CO179" s="128">
        <f t="shared" si="66"/>
        <v>0</v>
      </c>
      <c r="CP179" s="128">
        <f t="shared" ref="CO179:CZ233" si="80">AQ179*$BJ179</f>
        <v>0</v>
      </c>
      <c r="CQ179" s="128">
        <f t="shared" si="80"/>
        <v>0</v>
      </c>
      <c r="CR179" s="128">
        <f t="shared" si="80"/>
        <v>0</v>
      </c>
      <c r="CS179" s="128">
        <f t="shared" si="80"/>
        <v>0</v>
      </c>
      <c r="CT179" s="128">
        <f t="shared" si="80"/>
        <v>0</v>
      </c>
      <c r="CU179" s="128">
        <f t="shared" si="80"/>
        <v>0</v>
      </c>
      <c r="CV179" s="128">
        <f t="shared" si="80"/>
        <v>0</v>
      </c>
      <c r="CW179" s="128">
        <f t="shared" si="80"/>
        <v>0</v>
      </c>
      <c r="CX179" s="128">
        <f t="shared" si="80"/>
        <v>0</v>
      </c>
      <c r="CY179" s="128">
        <f t="shared" si="80"/>
        <v>0</v>
      </c>
      <c r="CZ179" s="128">
        <f t="shared" si="80"/>
        <v>0</v>
      </c>
      <c r="DA179" s="128">
        <f t="shared" si="76"/>
        <v>0</v>
      </c>
      <c r="DB179" s="128">
        <f t="shared" si="76"/>
        <v>0</v>
      </c>
      <c r="DC179" s="128"/>
    </row>
    <row r="180" spans="2:107" hidden="1" outlineLevel="1">
      <c r="B180" s="275"/>
      <c r="C180" s="276" t="s">
        <v>381</v>
      </c>
      <c r="D180" s="277"/>
      <c r="E180" s="277"/>
      <c r="F180" s="278"/>
      <c r="G180" s="245"/>
      <c r="H180" s="246"/>
      <c r="I180" s="77"/>
      <c r="J180" s="96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8"/>
      <c r="AC180" s="97"/>
      <c r="AD180" s="97"/>
      <c r="AE180" s="97"/>
      <c r="AF180" s="97"/>
      <c r="AG180" s="98"/>
      <c r="AH180" s="97"/>
      <c r="AI180" s="97"/>
      <c r="AJ180" s="97"/>
      <c r="AK180" s="97"/>
      <c r="AL180" s="97"/>
      <c r="AM180" s="99"/>
      <c r="AN180" s="97"/>
      <c r="AO180" s="97"/>
      <c r="AP180" s="97"/>
      <c r="AQ180" s="97"/>
      <c r="AR180" s="100"/>
      <c r="AS180" s="97"/>
      <c r="AT180" s="97"/>
      <c r="AU180" s="97"/>
      <c r="AV180" s="97"/>
      <c r="AW180" s="97"/>
      <c r="AX180" s="97"/>
      <c r="AY180" s="97"/>
      <c r="AZ180" s="97"/>
      <c r="BA180" s="97"/>
      <c r="BB180" s="97"/>
      <c r="BC180" s="97"/>
      <c r="BD180" s="101"/>
      <c r="BE180" s="77"/>
      <c r="BF180" s="102">
        <f t="shared" si="61"/>
        <v>0</v>
      </c>
      <c r="BG180" s="103"/>
      <c r="BH180" s="104">
        <f t="shared" si="79"/>
        <v>0</v>
      </c>
      <c r="BI180" s="105">
        <f t="shared" si="70"/>
        <v>0</v>
      </c>
      <c r="BJ180" s="106"/>
      <c r="BK180" s="107">
        <f t="shared" si="71"/>
        <v>0</v>
      </c>
      <c r="BL180" s="104">
        <f t="shared" si="60"/>
        <v>0</v>
      </c>
      <c r="BM180" s="104">
        <v>0</v>
      </c>
      <c r="BN180" s="104">
        <f t="shared" si="69"/>
        <v>0</v>
      </c>
      <c r="BU180" s="128">
        <f t="shared" si="64"/>
        <v>0</v>
      </c>
      <c r="BV180" s="128">
        <f t="shared" si="64"/>
        <v>0</v>
      </c>
      <c r="BW180" s="128">
        <f t="shared" si="64"/>
        <v>0</v>
      </c>
      <c r="BX180" s="128">
        <f t="shared" si="64"/>
        <v>0</v>
      </c>
      <c r="BY180" s="128">
        <f t="shared" si="64"/>
        <v>0</v>
      </c>
      <c r="BZ180" s="128">
        <f t="shared" si="64"/>
        <v>0</v>
      </c>
      <c r="CA180" s="128">
        <f t="shared" si="64"/>
        <v>0</v>
      </c>
      <c r="CB180" s="128">
        <f t="shared" si="64"/>
        <v>0</v>
      </c>
      <c r="CC180" s="128">
        <f t="shared" si="64"/>
        <v>0</v>
      </c>
      <c r="CD180" s="128">
        <f t="shared" si="64"/>
        <v>0</v>
      </c>
      <c r="CE180" s="128">
        <f t="shared" si="64"/>
        <v>0</v>
      </c>
      <c r="CF180" s="128">
        <f t="shared" si="64"/>
        <v>0</v>
      </c>
      <c r="CG180" s="128">
        <f t="shared" si="78"/>
        <v>0</v>
      </c>
      <c r="CH180" s="128">
        <f t="shared" si="78"/>
        <v>0</v>
      </c>
      <c r="CI180" s="128">
        <f t="shared" si="78"/>
        <v>0</v>
      </c>
      <c r="CJ180" s="128">
        <f t="shared" si="78"/>
        <v>0</v>
      </c>
      <c r="CK180" s="128">
        <f t="shared" si="78"/>
        <v>0</v>
      </c>
      <c r="CL180" s="128">
        <f t="shared" si="78"/>
        <v>0</v>
      </c>
      <c r="CM180" s="128">
        <f t="shared" si="78"/>
        <v>0</v>
      </c>
      <c r="CN180" s="128">
        <f t="shared" si="78"/>
        <v>0</v>
      </c>
      <c r="CO180" s="128">
        <f t="shared" si="80"/>
        <v>0</v>
      </c>
      <c r="CP180" s="128">
        <f t="shared" si="80"/>
        <v>0</v>
      </c>
      <c r="CQ180" s="128">
        <f t="shared" si="80"/>
        <v>0</v>
      </c>
      <c r="CR180" s="128">
        <f t="shared" si="80"/>
        <v>0</v>
      </c>
      <c r="CS180" s="128">
        <f t="shared" si="80"/>
        <v>0</v>
      </c>
      <c r="CT180" s="128">
        <f t="shared" si="80"/>
        <v>0</v>
      </c>
      <c r="CU180" s="128">
        <f t="shared" si="80"/>
        <v>0</v>
      </c>
      <c r="CV180" s="128">
        <f t="shared" si="80"/>
        <v>0</v>
      </c>
      <c r="CW180" s="128">
        <f t="shared" si="80"/>
        <v>0</v>
      </c>
      <c r="CX180" s="128">
        <f t="shared" si="80"/>
        <v>0</v>
      </c>
      <c r="CY180" s="128">
        <f t="shared" si="80"/>
        <v>0</v>
      </c>
      <c r="CZ180" s="128">
        <f t="shared" si="80"/>
        <v>0</v>
      </c>
      <c r="DA180" s="128">
        <f t="shared" si="76"/>
        <v>0</v>
      </c>
      <c r="DB180" s="128">
        <f t="shared" si="76"/>
        <v>0</v>
      </c>
      <c r="DC180" s="128"/>
    </row>
    <row r="181" spans="2:107" hidden="1">
      <c r="B181" s="241" t="s">
        <v>31</v>
      </c>
      <c r="C181" s="242" t="s">
        <v>382</v>
      </c>
      <c r="D181" s="243" t="s">
        <v>383</v>
      </c>
      <c r="E181" s="244">
        <v>43556</v>
      </c>
      <c r="F181" s="279">
        <v>44105</v>
      </c>
      <c r="G181" s="245"/>
      <c r="H181" s="246" t="s">
        <v>5</v>
      </c>
      <c r="I181" s="77"/>
      <c r="J181" s="96"/>
      <c r="K181" s="97">
        <v>0</v>
      </c>
      <c r="L181" s="97"/>
      <c r="M181" s="97"/>
      <c r="N181" s="97"/>
      <c r="O181" s="97">
        <v>0</v>
      </c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8"/>
      <c r="AC181" s="97"/>
      <c r="AD181" s="97"/>
      <c r="AE181" s="97"/>
      <c r="AF181" s="97"/>
      <c r="AG181" s="98"/>
      <c r="AH181" s="97"/>
      <c r="AI181" s="97"/>
      <c r="AJ181" s="97"/>
      <c r="AK181" s="97"/>
      <c r="AL181" s="97"/>
      <c r="AM181" s="99"/>
      <c r="AN181" s="97"/>
      <c r="AO181" s="97"/>
      <c r="AP181" s="97"/>
      <c r="AQ181" s="97"/>
      <c r="AR181" s="100"/>
      <c r="AS181" s="97"/>
      <c r="AT181" s="97"/>
      <c r="AU181" s="97"/>
      <c r="AV181" s="97"/>
      <c r="AW181" s="97"/>
      <c r="AX181" s="97"/>
      <c r="AY181" s="97"/>
      <c r="AZ181" s="97"/>
      <c r="BA181" s="97"/>
      <c r="BB181" s="97"/>
      <c r="BC181" s="97"/>
      <c r="BD181" s="101"/>
      <c r="BE181" s="77"/>
      <c r="BF181" s="102">
        <f t="shared" si="61"/>
        <v>0</v>
      </c>
      <c r="BG181" s="106"/>
      <c r="BH181" s="104">
        <f t="shared" si="79"/>
        <v>0</v>
      </c>
      <c r="BI181" s="105">
        <f t="shared" si="70"/>
        <v>0</v>
      </c>
      <c r="BJ181" s="280"/>
      <c r="BK181" s="107">
        <f t="shared" si="71"/>
        <v>0</v>
      </c>
      <c r="BL181" s="104">
        <f t="shared" si="60"/>
        <v>0</v>
      </c>
      <c r="BM181" s="104">
        <v>0</v>
      </c>
      <c r="BN181" s="104">
        <f t="shared" si="69"/>
        <v>0</v>
      </c>
      <c r="BO181" s="1" t="s">
        <v>382</v>
      </c>
      <c r="BP181" s="1" t="s">
        <v>384</v>
      </c>
      <c r="BQ181" s="1">
        <v>10250</v>
      </c>
      <c r="BR181" s="1">
        <v>18.5</v>
      </c>
      <c r="BS181" s="7">
        <v>189625</v>
      </c>
      <c r="BU181" s="128">
        <f t="shared" si="64"/>
        <v>0</v>
      </c>
      <c r="BV181" s="128">
        <f t="shared" si="64"/>
        <v>0</v>
      </c>
      <c r="BW181" s="128">
        <f t="shared" si="64"/>
        <v>0</v>
      </c>
      <c r="BX181" s="128">
        <f t="shared" ref="BU181:CF194" si="81">Y181*$BJ181</f>
        <v>0</v>
      </c>
      <c r="BY181" s="128">
        <f t="shared" si="81"/>
        <v>0</v>
      </c>
      <c r="BZ181" s="128">
        <f t="shared" si="81"/>
        <v>0</v>
      </c>
      <c r="CA181" s="128">
        <f t="shared" si="81"/>
        <v>0</v>
      </c>
      <c r="CB181" s="128">
        <f t="shared" si="81"/>
        <v>0</v>
      </c>
      <c r="CC181" s="128">
        <f t="shared" si="81"/>
        <v>0</v>
      </c>
      <c r="CD181" s="128">
        <f t="shared" si="81"/>
        <v>0</v>
      </c>
      <c r="CE181" s="128">
        <f t="shared" si="81"/>
        <v>0</v>
      </c>
      <c r="CF181" s="128">
        <f t="shared" si="81"/>
        <v>0</v>
      </c>
      <c r="CG181" s="128">
        <f t="shared" si="78"/>
        <v>0</v>
      </c>
      <c r="CH181" s="128">
        <f t="shared" si="78"/>
        <v>0</v>
      </c>
      <c r="CI181" s="128">
        <f t="shared" si="78"/>
        <v>0</v>
      </c>
      <c r="CJ181" s="128">
        <f t="shared" si="78"/>
        <v>0</v>
      </c>
      <c r="CK181" s="128">
        <f t="shared" si="78"/>
        <v>0</v>
      </c>
      <c r="CL181" s="128">
        <f t="shared" si="78"/>
        <v>0</v>
      </c>
      <c r="CM181" s="128">
        <f t="shared" si="78"/>
        <v>0</v>
      </c>
      <c r="CN181" s="128">
        <f t="shared" si="78"/>
        <v>0</v>
      </c>
      <c r="CO181" s="128">
        <f t="shared" si="80"/>
        <v>0</v>
      </c>
      <c r="CP181" s="128">
        <f t="shared" si="80"/>
        <v>0</v>
      </c>
      <c r="CQ181" s="128">
        <f t="shared" si="80"/>
        <v>0</v>
      </c>
      <c r="CR181" s="128">
        <f t="shared" si="80"/>
        <v>0</v>
      </c>
      <c r="CS181" s="128">
        <f t="shared" si="80"/>
        <v>0</v>
      </c>
      <c r="CT181" s="128">
        <f t="shared" si="80"/>
        <v>0</v>
      </c>
      <c r="CU181" s="128">
        <f t="shared" si="80"/>
        <v>0</v>
      </c>
      <c r="CV181" s="128">
        <f t="shared" si="80"/>
        <v>0</v>
      </c>
      <c r="CW181" s="128">
        <f t="shared" si="80"/>
        <v>0</v>
      </c>
      <c r="CX181" s="128">
        <f t="shared" si="80"/>
        <v>0</v>
      </c>
      <c r="CY181" s="128">
        <f t="shared" si="80"/>
        <v>0</v>
      </c>
      <c r="CZ181" s="128">
        <f t="shared" si="80"/>
        <v>0</v>
      </c>
      <c r="DA181" s="128">
        <f t="shared" si="76"/>
        <v>0</v>
      </c>
      <c r="DB181" s="128">
        <f t="shared" si="76"/>
        <v>0</v>
      </c>
      <c r="DC181" s="128"/>
    </row>
    <row r="182" spans="2:107" hidden="1">
      <c r="B182" s="241" t="s">
        <v>31</v>
      </c>
      <c r="C182" s="242" t="s">
        <v>385</v>
      </c>
      <c r="D182" s="243" t="s">
        <v>57</v>
      </c>
      <c r="E182" s="244">
        <v>43497</v>
      </c>
      <c r="F182" s="244">
        <v>43983</v>
      </c>
      <c r="G182" s="245" t="s">
        <v>386</v>
      </c>
      <c r="H182" s="246" t="s">
        <v>57</v>
      </c>
      <c r="I182" s="77"/>
      <c r="J182" s="96"/>
      <c r="K182" s="97">
        <v>0</v>
      </c>
      <c r="L182" s="97"/>
      <c r="M182" s="97"/>
      <c r="N182" s="97"/>
      <c r="O182" s="97">
        <v>0</v>
      </c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8"/>
      <c r="AC182" s="97"/>
      <c r="AD182" s="97"/>
      <c r="AE182" s="97"/>
      <c r="AF182" s="97"/>
      <c r="AG182" s="98"/>
      <c r="AH182" s="97"/>
      <c r="AI182" s="97"/>
      <c r="AJ182" s="97"/>
      <c r="AK182" s="97"/>
      <c r="AL182" s="97"/>
      <c r="AM182" s="99"/>
      <c r="AN182" s="97"/>
      <c r="AO182" s="97"/>
      <c r="AP182" s="97"/>
      <c r="AQ182" s="97"/>
      <c r="AR182" s="100"/>
      <c r="AS182" s="97"/>
      <c r="AT182" s="97"/>
      <c r="AU182" s="97"/>
      <c r="AV182" s="97"/>
      <c r="AW182" s="97"/>
      <c r="AX182" s="97"/>
      <c r="AY182" s="97"/>
      <c r="AZ182" s="97"/>
      <c r="BA182" s="97"/>
      <c r="BB182" s="97"/>
      <c r="BC182" s="97"/>
      <c r="BD182" s="101"/>
      <c r="BE182" s="77"/>
      <c r="BF182" s="102">
        <f t="shared" si="61"/>
        <v>0</v>
      </c>
      <c r="BG182" s="106"/>
      <c r="BH182" s="104">
        <f t="shared" si="79"/>
        <v>0</v>
      </c>
      <c r="BI182" s="105">
        <f t="shared" si="70"/>
        <v>0</v>
      </c>
      <c r="BJ182" s="280"/>
      <c r="BK182" s="107">
        <f t="shared" si="71"/>
        <v>0</v>
      </c>
      <c r="BL182" s="104">
        <f t="shared" si="60"/>
        <v>0</v>
      </c>
      <c r="BM182" s="104">
        <v>0</v>
      </c>
      <c r="BN182" s="104">
        <f t="shared" si="69"/>
        <v>0</v>
      </c>
      <c r="BO182" s="1" t="s">
        <v>385</v>
      </c>
      <c r="BP182" s="1" t="s">
        <v>57</v>
      </c>
      <c r="BQ182" s="1">
        <v>7999.333333333333</v>
      </c>
      <c r="BR182" s="1">
        <v>19</v>
      </c>
      <c r="BS182" s="7">
        <v>151987.33333333331</v>
      </c>
      <c r="BU182" s="128">
        <f t="shared" si="81"/>
        <v>0</v>
      </c>
      <c r="BV182" s="128">
        <f t="shared" si="81"/>
        <v>0</v>
      </c>
      <c r="BW182" s="128">
        <f t="shared" si="81"/>
        <v>0</v>
      </c>
      <c r="BX182" s="128">
        <f t="shared" si="81"/>
        <v>0</v>
      </c>
      <c r="BY182" s="128">
        <f t="shared" si="81"/>
        <v>0</v>
      </c>
      <c r="BZ182" s="128">
        <f t="shared" si="81"/>
        <v>0</v>
      </c>
      <c r="CA182" s="128">
        <f t="shared" si="81"/>
        <v>0</v>
      </c>
      <c r="CB182" s="128">
        <f t="shared" si="81"/>
        <v>0</v>
      </c>
      <c r="CC182" s="128">
        <f t="shared" si="81"/>
        <v>0</v>
      </c>
      <c r="CD182" s="128">
        <f t="shared" si="81"/>
        <v>0</v>
      </c>
      <c r="CE182" s="128">
        <f t="shared" si="81"/>
        <v>0</v>
      </c>
      <c r="CF182" s="128">
        <f t="shared" si="81"/>
        <v>0</v>
      </c>
      <c r="CG182" s="128">
        <f t="shared" si="78"/>
        <v>0</v>
      </c>
      <c r="CH182" s="128">
        <f t="shared" si="78"/>
        <v>0</v>
      </c>
      <c r="CI182" s="128">
        <f t="shared" si="78"/>
        <v>0</v>
      </c>
      <c r="CJ182" s="128">
        <f t="shared" si="78"/>
        <v>0</v>
      </c>
      <c r="CK182" s="128">
        <f t="shared" si="78"/>
        <v>0</v>
      </c>
      <c r="CL182" s="128">
        <f t="shared" si="78"/>
        <v>0</v>
      </c>
      <c r="CM182" s="128">
        <f t="shared" si="78"/>
        <v>0</v>
      </c>
      <c r="CN182" s="128">
        <f t="shared" si="78"/>
        <v>0</v>
      </c>
      <c r="CO182" s="128">
        <f t="shared" si="80"/>
        <v>0</v>
      </c>
      <c r="CP182" s="128">
        <f t="shared" si="80"/>
        <v>0</v>
      </c>
      <c r="CQ182" s="128">
        <f t="shared" si="80"/>
        <v>0</v>
      </c>
      <c r="CR182" s="128">
        <f t="shared" si="80"/>
        <v>0</v>
      </c>
      <c r="CS182" s="128">
        <f t="shared" si="80"/>
        <v>0</v>
      </c>
      <c r="CT182" s="128">
        <f t="shared" si="80"/>
        <v>0</v>
      </c>
      <c r="CU182" s="128">
        <f t="shared" si="80"/>
        <v>0</v>
      </c>
      <c r="CV182" s="128">
        <f t="shared" si="80"/>
        <v>0</v>
      </c>
      <c r="CW182" s="128">
        <f t="shared" si="80"/>
        <v>0</v>
      </c>
      <c r="CX182" s="128">
        <f t="shared" si="80"/>
        <v>0</v>
      </c>
      <c r="CY182" s="128">
        <f t="shared" si="80"/>
        <v>0</v>
      </c>
      <c r="CZ182" s="128">
        <f t="shared" si="80"/>
        <v>0</v>
      </c>
      <c r="DA182" s="128">
        <f t="shared" si="76"/>
        <v>0</v>
      </c>
      <c r="DB182" s="128">
        <f t="shared" si="76"/>
        <v>0</v>
      </c>
      <c r="DC182" s="128"/>
    </row>
    <row r="183" spans="2:107" hidden="1">
      <c r="B183" s="241" t="s">
        <v>141</v>
      </c>
      <c r="C183" s="242" t="s">
        <v>387</v>
      </c>
      <c r="D183" s="243" t="s">
        <v>266</v>
      </c>
      <c r="E183" s="244" t="s">
        <v>29</v>
      </c>
      <c r="F183" s="244">
        <v>43617</v>
      </c>
      <c r="G183" s="245" t="s">
        <v>267</v>
      </c>
      <c r="H183" s="246" t="s">
        <v>153</v>
      </c>
      <c r="I183" s="77"/>
      <c r="J183" s="96"/>
      <c r="K183" s="97">
        <v>1</v>
      </c>
      <c r="L183" s="97">
        <v>1</v>
      </c>
      <c r="M183" s="97">
        <v>1</v>
      </c>
      <c r="N183" s="97">
        <v>1</v>
      </c>
      <c r="O183" s="97"/>
      <c r="P183" s="97"/>
      <c r="Q183" s="97"/>
      <c r="R183" s="97"/>
      <c r="S183" s="97"/>
      <c r="T183" s="97"/>
      <c r="U183" s="97"/>
      <c r="V183" s="97">
        <v>1</v>
      </c>
      <c r="W183" s="97">
        <v>1</v>
      </c>
      <c r="X183" s="97">
        <v>1</v>
      </c>
      <c r="Y183" s="97">
        <v>1</v>
      </c>
      <c r="Z183" s="97">
        <v>1</v>
      </c>
      <c r="AA183" s="97"/>
      <c r="AB183" s="98"/>
      <c r="AC183" s="97"/>
      <c r="AD183" s="97"/>
      <c r="AE183" s="97"/>
      <c r="AF183" s="97"/>
      <c r="AG183" s="98"/>
      <c r="AH183" s="97"/>
      <c r="AI183" s="97"/>
      <c r="AJ183" s="97"/>
      <c r="AK183" s="97"/>
      <c r="AL183" s="97"/>
      <c r="AM183" s="99"/>
      <c r="AN183" s="97"/>
      <c r="AO183" s="97"/>
      <c r="AP183" s="97"/>
      <c r="AQ183" s="97"/>
      <c r="AR183" s="100"/>
      <c r="AS183" s="97"/>
      <c r="AT183" s="97"/>
      <c r="AU183" s="97"/>
      <c r="AV183" s="97"/>
      <c r="AW183" s="97"/>
      <c r="AX183" s="97"/>
      <c r="AY183" s="97"/>
      <c r="AZ183" s="97"/>
      <c r="BA183" s="97"/>
      <c r="BB183" s="97"/>
      <c r="BC183" s="97"/>
      <c r="BD183" s="101"/>
      <c r="BE183" s="77"/>
      <c r="BF183" s="102">
        <f t="shared" si="61"/>
        <v>9</v>
      </c>
      <c r="BG183" s="103"/>
      <c r="BH183" s="104">
        <f t="shared" si="79"/>
        <v>0</v>
      </c>
      <c r="BI183" s="105">
        <f t="shared" si="70"/>
        <v>0</v>
      </c>
      <c r="BJ183" s="106"/>
      <c r="BK183" s="107">
        <f t="shared" si="71"/>
        <v>0</v>
      </c>
      <c r="BL183" s="104">
        <f t="shared" si="60"/>
        <v>0</v>
      </c>
      <c r="BM183" s="104">
        <v>49500</v>
      </c>
      <c r="BN183" s="104">
        <f t="shared" si="69"/>
        <v>-49500</v>
      </c>
      <c r="BO183" s="1" t="s">
        <v>268</v>
      </c>
      <c r="BP183" s="1" t="s">
        <v>266</v>
      </c>
      <c r="BQ183" s="1">
        <v>5438.333333333333</v>
      </c>
      <c r="BR183" s="1">
        <v>24</v>
      </c>
      <c r="BS183" s="7">
        <v>130520</v>
      </c>
      <c r="BU183" s="128">
        <f t="shared" si="81"/>
        <v>0</v>
      </c>
      <c r="BV183" s="128">
        <f t="shared" si="81"/>
        <v>0</v>
      </c>
      <c r="BW183" s="128">
        <f t="shared" si="81"/>
        <v>0</v>
      </c>
      <c r="BX183" s="128">
        <f t="shared" si="81"/>
        <v>0</v>
      </c>
      <c r="BY183" s="128">
        <f t="shared" si="81"/>
        <v>0</v>
      </c>
      <c r="BZ183" s="128">
        <f t="shared" si="81"/>
        <v>0</v>
      </c>
      <c r="CA183" s="128">
        <f t="shared" si="81"/>
        <v>0</v>
      </c>
      <c r="CB183" s="128">
        <f t="shared" si="81"/>
        <v>0</v>
      </c>
      <c r="CC183" s="128">
        <f t="shared" si="81"/>
        <v>0</v>
      </c>
      <c r="CD183" s="128">
        <f t="shared" si="81"/>
        <v>0</v>
      </c>
      <c r="CE183" s="128">
        <f t="shared" si="81"/>
        <v>0</v>
      </c>
      <c r="CF183" s="128">
        <f t="shared" si="81"/>
        <v>0</v>
      </c>
      <c r="CG183" s="128">
        <f t="shared" si="78"/>
        <v>0</v>
      </c>
      <c r="CH183" s="128">
        <f t="shared" si="78"/>
        <v>0</v>
      </c>
      <c r="CI183" s="128">
        <f t="shared" si="78"/>
        <v>0</v>
      </c>
      <c r="CJ183" s="128">
        <f t="shared" si="78"/>
        <v>0</v>
      </c>
      <c r="CK183" s="128">
        <f t="shared" si="78"/>
        <v>0</v>
      </c>
      <c r="CL183" s="128">
        <f t="shared" si="78"/>
        <v>0</v>
      </c>
      <c r="CM183" s="128">
        <f t="shared" si="78"/>
        <v>0</v>
      </c>
      <c r="CN183" s="128">
        <f t="shared" si="78"/>
        <v>0</v>
      </c>
      <c r="CO183" s="128">
        <f t="shared" si="80"/>
        <v>0</v>
      </c>
      <c r="CP183" s="128">
        <f t="shared" si="80"/>
        <v>0</v>
      </c>
      <c r="CQ183" s="128">
        <f t="shared" si="80"/>
        <v>0</v>
      </c>
      <c r="CR183" s="128">
        <f t="shared" si="80"/>
        <v>0</v>
      </c>
      <c r="CS183" s="128">
        <f t="shared" si="80"/>
        <v>0</v>
      </c>
      <c r="CT183" s="128">
        <f t="shared" si="80"/>
        <v>0</v>
      </c>
      <c r="CU183" s="128">
        <f t="shared" si="80"/>
        <v>0</v>
      </c>
      <c r="CV183" s="128">
        <f t="shared" si="80"/>
        <v>0</v>
      </c>
      <c r="CW183" s="128">
        <f t="shared" si="80"/>
        <v>0</v>
      </c>
      <c r="CX183" s="128">
        <f t="shared" si="80"/>
        <v>0</v>
      </c>
      <c r="CY183" s="128">
        <f t="shared" si="80"/>
        <v>0</v>
      </c>
      <c r="CZ183" s="128">
        <f t="shared" si="80"/>
        <v>0</v>
      </c>
      <c r="DA183" s="128">
        <f t="shared" si="76"/>
        <v>0</v>
      </c>
      <c r="DB183" s="128">
        <f t="shared" si="76"/>
        <v>0</v>
      </c>
      <c r="DC183" s="128"/>
    </row>
    <row r="184" spans="2:107" hidden="1" outlineLevel="1">
      <c r="B184" s="241" t="s">
        <v>260</v>
      </c>
      <c r="C184" s="281" t="s">
        <v>261</v>
      </c>
      <c r="D184" s="258" t="s">
        <v>121</v>
      </c>
      <c r="E184" s="244"/>
      <c r="F184" s="244"/>
      <c r="G184" s="245"/>
      <c r="H184" s="246" t="s">
        <v>5</v>
      </c>
      <c r="I184" s="77"/>
      <c r="J184" s="96"/>
      <c r="K184" s="97"/>
      <c r="L184" s="97"/>
      <c r="M184" s="97"/>
      <c r="N184" s="97">
        <v>1</v>
      </c>
      <c r="O184" s="97">
        <v>1</v>
      </c>
      <c r="P184" s="97">
        <v>1</v>
      </c>
      <c r="Q184" s="97">
        <v>1</v>
      </c>
      <c r="R184" s="97">
        <v>1</v>
      </c>
      <c r="S184" s="97">
        <v>1</v>
      </c>
      <c r="T184" s="126">
        <v>1</v>
      </c>
      <c r="U184" s="97"/>
      <c r="V184" s="97"/>
      <c r="W184" s="97"/>
      <c r="X184" s="97"/>
      <c r="Y184" s="97"/>
      <c r="Z184" s="97"/>
      <c r="AA184" s="97"/>
      <c r="AB184" s="98"/>
      <c r="AC184" s="97"/>
      <c r="AD184" s="97"/>
      <c r="AE184" s="97"/>
      <c r="AF184" s="97"/>
      <c r="AG184" s="98"/>
      <c r="AH184" s="97"/>
      <c r="AI184" s="97"/>
      <c r="AJ184" s="97"/>
      <c r="AK184" s="97"/>
      <c r="AL184" s="97"/>
      <c r="AM184" s="99"/>
      <c r="AN184" s="97"/>
      <c r="AO184" s="97"/>
      <c r="AP184" s="97"/>
      <c r="AQ184" s="97"/>
      <c r="AR184" s="100"/>
      <c r="AS184" s="97"/>
      <c r="AT184" s="97"/>
      <c r="AU184" s="97"/>
      <c r="AV184" s="97"/>
      <c r="AW184" s="97"/>
      <c r="AX184" s="97"/>
      <c r="AY184" s="97"/>
      <c r="AZ184" s="97"/>
      <c r="BA184" s="97"/>
      <c r="BB184" s="97"/>
      <c r="BC184" s="97"/>
      <c r="BD184" s="101"/>
      <c r="BE184" s="77"/>
      <c r="BF184" s="102">
        <f t="shared" si="61"/>
        <v>7</v>
      </c>
      <c r="BG184" s="103"/>
      <c r="BH184" s="104">
        <f t="shared" si="79"/>
        <v>0</v>
      </c>
      <c r="BI184" s="105">
        <f t="shared" si="70"/>
        <v>0</v>
      </c>
      <c r="BJ184" s="106"/>
      <c r="BK184" s="107">
        <f t="shared" si="71"/>
        <v>0</v>
      </c>
      <c r="BL184" s="104">
        <f t="shared" si="60"/>
        <v>0</v>
      </c>
      <c r="BM184" s="104">
        <v>42000</v>
      </c>
      <c r="BN184" s="104">
        <f t="shared" si="69"/>
        <v>-42000</v>
      </c>
      <c r="BO184" s="1" t="s">
        <v>339</v>
      </c>
      <c r="BP184" s="1" t="s">
        <v>340</v>
      </c>
      <c r="BQ184" s="1">
        <v>0</v>
      </c>
      <c r="BR184" s="1">
        <v>0</v>
      </c>
      <c r="BS184" s="7">
        <v>0</v>
      </c>
      <c r="BU184" s="128">
        <f t="shared" si="81"/>
        <v>0</v>
      </c>
      <c r="BV184" s="128">
        <f t="shared" si="81"/>
        <v>0</v>
      </c>
      <c r="BW184" s="128">
        <f t="shared" si="81"/>
        <v>0</v>
      </c>
      <c r="BX184" s="128">
        <f t="shared" si="81"/>
        <v>0</v>
      </c>
      <c r="BY184" s="128">
        <f t="shared" si="81"/>
        <v>0</v>
      </c>
      <c r="BZ184" s="128">
        <f t="shared" si="81"/>
        <v>0</v>
      </c>
      <c r="CA184" s="128">
        <f t="shared" si="81"/>
        <v>0</v>
      </c>
      <c r="CB184" s="128">
        <f t="shared" si="81"/>
        <v>0</v>
      </c>
      <c r="CC184" s="128">
        <f t="shared" si="81"/>
        <v>0</v>
      </c>
      <c r="CD184" s="128">
        <f t="shared" si="81"/>
        <v>0</v>
      </c>
      <c r="CE184" s="128">
        <f t="shared" si="81"/>
        <v>0</v>
      </c>
      <c r="CF184" s="128">
        <f t="shared" si="81"/>
        <v>0</v>
      </c>
      <c r="CG184" s="128">
        <f t="shared" si="78"/>
        <v>0</v>
      </c>
      <c r="CH184" s="128">
        <f t="shared" si="78"/>
        <v>0</v>
      </c>
      <c r="CI184" s="128">
        <f t="shared" si="78"/>
        <v>0</v>
      </c>
      <c r="CJ184" s="128">
        <f t="shared" si="78"/>
        <v>0</v>
      </c>
      <c r="CK184" s="128">
        <f t="shared" si="78"/>
        <v>0</v>
      </c>
      <c r="CL184" s="128">
        <f t="shared" si="78"/>
        <v>0</v>
      </c>
      <c r="CM184" s="128">
        <f t="shared" si="78"/>
        <v>0</v>
      </c>
      <c r="CN184" s="128">
        <f t="shared" si="78"/>
        <v>0</v>
      </c>
      <c r="CO184" s="128">
        <f t="shared" si="80"/>
        <v>0</v>
      </c>
      <c r="CP184" s="128">
        <f t="shared" si="80"/>
        <v>0</v>
      </c>
      <c r="CQ184" s="128">
        <f t="shared" si="80"/>
        <v>0</v>
      </c>
      <c r="CR184" s="128">
        <f t="shared" si="80"/>
        <v>0</v>
      </c>
      <c r="CS184" s="128">
        <f t="shared" si="80"/>
        <v>0</v>
      </c>
      <c r="CT184" s="128">
        <f t="shared" si="80"/>
        <v>0</v>
      </c>
      <c r="CU184" s="128">
        <f t="shared" si="80"/>
        <v>0</v>
      </c>
      <c r="CV184" s="128">
        <f t="shared" si="80"/>
        <v>0</v>
      </c>
      <c r="CW184" s="128">
        <f t="shared" si="80"/>
        <v>0</v>
      </c>
      <c r="CX184" s="128">
        <f t="shared" si="80"/>
        <v>0</v>
      </c>
      <c r="CY184" s="128">
        <f t="shared" si="80"/>
        <v>0</v>
      </c>
      <c r="CZ184" s="128">
        <f t="shared" si="80"/>
        <v>0</v>
      </c>
      <c r="DA184" s="128">
        <f t="shared" si="76"/>
        <v>0</v>
      </c>
      <c r="DB184" s="128">
        <f t="shared" si="76"/>
        <v>0</v>
      </c>
      <c r="DC184" s="128"/>
    </row>
    <row r="185" spans="2:107" ht="10.8" hidden="1" thickBot="1">
      <c r="B185" s="268" t="s">
        <v>141</v>
      </c>
      <c r="C185" s="269" t="s">
        <v>388</v>
      </c>
      <c r="D185" s="270" t="s">
        <v>57</v>
      </c>
      <c r="E185" s="244">
        <v>43405</v>
      </c>
      <c r="F185" s="271">
        <v>44044</v>
      </c>
      <c r="G185" s="273"/>
      <c r="H185" s="274" t="s">
        <v>52</v>
      </c>
      <c r="I185" s="77"/>
      <c r="J185" s="96"/>
      <c r="K185" s="97">
        <v>0</v>
      </c>
      <c r="L185" s="97"/>
      <c r="M185" s="97"/>
      <c r="N185" s="97"/>
      <c r="O185" s="97">
        <v>0</v>
      </c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8"/>
      <c r="AC185" s="97"/>
      <c r="AD185" s="97"/>
      <c r="AE185" s="97"/>
      <c r="AF185" s="97"/>
      <c r="AG185" s="98"/>
      <c r="AH185" s="97"/>
      <c r="AI185" s="97"/>
      <c r="AJ185" s="97"/>
      <c r="AK185" s="97"/>
      <c r="AL185" s="97"/>
      <c r="AM185" s="99"/>
      <c r="AN185" s="97"/>
      <c r="AO185" s="97"/>
      <c r="AP185" s="97"/>
      <c r="AQ185" s="97"/>
      <c r="AR185" s="100"/>
      <c r="AS185" s="97"/>
      <c r="AT185" s="97"/>
      <c r="AU185" s="97"/>
      <c r="AV185" s="97"/>
      <c r="AW185" s="97"/>
      <c r="AX185" s="97"/>
      <c r="AY185" s="97"/>
      <c r="AZ185" s="97"/>
      <c r="BA185" s="97"/>
      <c r="BB185" s="97"/>
      <c r="BC185" s="97"/>
      <c r="BD185" s="101"/>
      <c r="BE185" s="77"/>
      <c r="BF185" s="102">
        <f t="shared" si="61"/>
        <v>0</v>
      </c>
      <c r="BG185" s="103"/>
      <c r="BH185" s="104">
        <f t="shared" si="79"/>
        <v>0</v>
      </c>
      <c r="BI185" s="105">
        <f t="shared" si="70"/>
        <v>0</v>
      </c>
      <c r="BJ185" s="106"/>
      <c r="BK185" s="107">
        <f t="shared" si="71"/>
        <v>0</v>
      </c>
      <c r="BL185" s="104">
        <f t="shared" si="60"/>
        <v>0</v>
      </c>
      <c r="BM185" s="104">
        <v>0</v>
      </c>
      <c r="BN185" s="104">
        <f t="shared" si="69"/>
        <v>0</v>
      </c>
      <c r="BO185" s="1" t="s">
        <v>388</v>
      </c>
      <c r="BP185" s="1" t="s">
        <v>57</v>
      </c>
      <c r="BQ185" s="1">
        <v>5438.333333333333</v>
      </c>
      <c r="BR185" s="1">
        <v>22</v>
      </c>
      <c r="BS185" s="7">
        <v>119643.33333333333</v>
      </c>
      <c r="BU185" s="128">
        <f t="shared" si="81"/>
        <v>0</v>
      </c>
      <c r="BV185" s="128">
        <f t="shared" si="81"/>
        <v>0</v>
      </c>
      <c r="BW185" s="128">
        <f t="shared" si="81"/>
        <v>0</v>
      </c>
      <c r="BX185" s="128">
        <f t="shared" si="81"/>
        <v>0</v>
      </c>
      <c r="BY185" s="128">
        <f t="shared" si="81"/>
        <v>0</v>
      </c>
      <c r="BZ185" s="128">
        <f t="shared" si="81"/>
        <v>0</v>
      </c>
      <c r="CA185" s="128">
        <f t="shared" si="81"/>
        <v>0</v>
      </c>
      <c r="CB185" s="128">
        <f t="shared" si="81"/>
        <v>0</v>
      </c>
      <c r="CC185" s="128">
        <f t="shared" si="81"/>
        <v>0</v>
      </c>
      <c r="CD185" s="128">
        <f t="shared" si="81"/>
        <v>0</v>
      </c>
      <c r="CE185" s="128">
        <f t="shared" si="81"/>
        <v>0</v>
      </c>
      <c r="CF185" s="128">
        <f t="shared" si="81"/>
        <v>0</v>
      </c>
      <c r="CG185" s="128">
        <f t="shared" si="78"/>
        <v>0</v>
      </c>
      <c r="CH185" s="128">
        <f t="shared" si="78"/>
        <v>0</v>
      </c>
      <c r="CI185" s="128">
        <f t="shared" si="78"/>
        <v>0</v>
      </c>
      <c r="CJ185" s="128">
        <f t="shared" si="78"/>
        <v>0</v>
      </c>
      <c r="CK185" s="128">
        <f t="shared" si="78"/>
        <v>0</v>
      </c>
      <c r="CL185" s="128">
        <f t="shared" si="78"/>
        <v>0</v>
      </c>
      <c r="CM185" s="128">
        <f t="shared" si="78"/>
        <v>0</v>
      </c>
      <c r="CN185" s="128">
        <f t="shared" si="78"/>
        <v>0</v>
      </c>
      <c r="CO185" s="128">
        <f t="shared" si="80"/>
        <v>0</v>
      </c>
      <c r="CP185" s="128">
        <f t="shared" si="80"/>
        <v>0</v>
      </c>
      <c r="CQ185" s="128">
        <f t="shared" si="80"/>
        <v>0</v>
      </c>
      <c r="CR185" s="128">
        <f t="shared" si="80"/>
        <v>0</v>
      </c>
      <c r="CS185" s="128">
        <f t="shared" si="80"/>
        <v>0</v>
      </c>
      <c r="CT185" s="128">
        <f t="shared" si="80"/>
        <v>0</v>
      </c>
      <c r="CU185" s="128">
        <f t="shared" si="80"/>
        <v>0</v>
      </c>
      <c r="CV185" s="128">
        <f t="shared" si="80"/>
        <v>0</v>
      </c>
      <c r="CW185" s="128">
        <f t="shared" si="80"/>
        <v>0</v>
      </c>
      <c r="CX185" s="128">
        <f t="shared" si="80"/>
        <v>0</v>
      </c>
      <c r="CY185" s="128">
        <f t="shared" si="80"/>
        <v>0</v>
      </c>
      <c r="CZ185" s="128">
        <f t="shared" si="80"/>
        <v>0</v>
      </c>
      <c r="DA185" s="128">
        <f t="shared" si="76"/>
        <v>0</v>
      </c>
      <c r="DB185" s="128">
        <f t="shared" si="76"/>
        <v>0</v>
      </c>
      <c r="DC185" s="128"/>
    </row>
    <row r="186" spans="2:107" hidden="1">
      <c r="B186" s="241" t="s">
        <v>62</v>
      </c>
      <c r="C186" s="281" t="s">
        <v>389</v>
      </c>
      <c r="D186" s="243" t="s">
        <v>390</v>
      </c>
      <c r="E186" s="244" t="s">
        <v>29</v>
      </c>
      <c r="F186" s="244"/>
      <c r="G186" s="245" t="s">
        <v>366</v>
      </c>
      <c r="H186" s="246" t="s">
        <v>52</v>
      </c>
      <c r="I186" s="77"/>
      <c r="J186" s="96"/>
      <c r="K186" s="97">
        <v>0</v>
      </c>
      <c r="L186" s="97"/>
      <c r="M186" s="97">
        <v>0</v>
      </c>
      <c r="N186" s="97">
        <v>0</v>
      </c>
      <c r="O186" s="97">
        <v>0</v>
      </c>
      <c r="P186" s="97">
        <v>1</v>
      </c>
      <c r="Q186" s="97">
        <v>1</v>
      </c>
      <c r="R186" s="97"/>
      <c r="S186" s="97">
        <v>1</v>
      </c>
      <c r="T186" s="97"/>
      <c r="U186" s="97"/>
      <c r="V186" s="97"/>
      <c r="W186" s="97">
        <v>1</v>
      </c>
      <c r="X186" s="97">
        <v>1</v>
      </c>
      <c r="Y186" s="97">
        <v>1</v>
      </c>
      <c r="Z186" s="97">
        <v>1</v>
      </c>
      <c r="AA186" s="97"/>
      <c r="AB186" s="98"/>
      <c r="AC186" s="97"/>
      <c r="AD186" s="97"/>
      <c r="AE186" s="97"/>
      <c r="AF186" s="97"/>
      <c r="AG186" s="98"/>
      <c r="AH186" s="97"/>
      <c r="AI186" s="97"/>
      <c r="AJ186" s="97"/>
      <c r="AK186" s="97"/>
      <c r="AL186" s="97"/>
      <c r="AM186" s="99"/>
      <c r="AN186" s="97"/>
      <c r="AO186" s="97"/>
      <c r="AP186" s="97"/>
      <c r="AQ186" s="97"/>
      <c r="AR186" s="100"/>
      <c r="AS186" s="97"/>
      <c r="AT186" s="97"/>
      <c r="AU186" s="97"/>
      <c r="AV186" s="97"/>
      <c r="AW186" s="97"/>
      <c r="AX186" s="97"/>
      <c r="AY186" s="97"/>
      <c r="AZ186" s="97"/>
      <c r="BA186" s="97"/>
      <c r="BB186" s="97"/>
      <c r="BC186" s="97"/>
      <c r="BD186" s="101"/>
      <c r="BE186" s="77"/>
      <c r="BF186" s="102">
        <f t="shared" si="61"/>
        <v>7</v>
      </c>
      <c r="BG186" s="103"/>
      <c r="BH186" s="104">
        <f t="shared" si="79"/>
        <v>0</v>
      </c>
      <c r="BI186" s="105">
        <f t="shared" si="70"/>
        <v>0</v>
      </c>
      <c r="BJ186" s="106"/>
      <c r="BK186" s="107">
        <f t="shared" si="71"/>
        <v>0</v>
      </c>
      <c r="BL186" s="104">
        <f t="shared" si="60"/>
        <v>0</v>
      </c>
      <c r="BM186" s="104">
        <v>38500</v>
      </c>
      <c r="BN186" s="104">
        <f t="shared" si="69"/>
        <v>-38500</v>
      </c>
      <c r="BO186" s="1" t="s">
        <v>391</v>
      </c>
      <c r="BP186" s="1" t="s">
        <v>392</v>
      </c>
      <c r="BQ186" s="1">
        <v>5500</v>
      </c>
      <c r="BR186" s="1">
        <v>13</v>
      </c>
      <c r="BS186" s="7">
        <v>71500</v>
      </c>
      <c r="BU186" s="128">
        <f t="shared" si="81"/>
        <v>0</v>
      </c>
      <c r="BV186" s="128">
        <f t="shared" si="81"/>
        <v>0</v>
      </c>
      <c r="BW186" s="128">
        <f t="shared" si="81"/>
        <v>0</v>
      </c>
      <c r="BX186" s="128">
        <f t="shared" si="81"/>
        <v>0</v>
      </c>
      <c r="BY186" s="128">
        <f t="shared" si="81"/>
        <v>0</v>
      </c>
      <c r="BZ186" s="128">
        <f t="shared" si="81"/>
        <v>0</v>
      </c>
      <c r="CA186" s="128">
        <f t="shared" si="81"/>
        <v>0</v>
      </c>
      <c r="CB186" s="128">
        <f t="shared" si="81"/>
        <v>0</v>
      </c>
      <c r="CC186" s="128">
        <f t="shared" si="81"/>
        <v>0</v>
      </c>
      <c r="CD186" s="128">
        <f t="shared" si="81"/>
        <v>0</v>
      </c>
      <c r="CE186" s="128">
        <f t="shared" si="81"/>
        <v>0</v>
      </c>
      <c r="CF186" s="128">
        <f t="shared" si="81"/>
        <v>0</v>
      </c>
      <c r="CG186" s="128">
        <f t="shared" si="78"/>
        <v>0</v>
      </c>
      <c r="CH186" s="128">
        <f t="shared" si="78"/>
        <v>0</v>
      </c>
      <c r="CI186" s="128">
        <f t="shared" si="78"/>
        <v>0</v>
      </c>
      <c r="CJ186" s="128">
        <f t="shared" si="78"/>
        <v>0</v>
      </c>
      <c r="CK186" s="128">
        <f t="shared" si="78"/>
        <v>0</v>
      </c>
      <c r="CL186" s="128">
        <f t="shared" si="78"/>
        <v>0</v>
      </c>
      <c r="CM186" s="128">
        <f t="shared" si="78"/>
        <v>0</v>
      </c>
      <c r="CN186" s="128">
        <f t="shared" si="78"/>
        <v>0</v>
      </c>
      <c r="CO186" s="128">
        <f t="shared" si="80"/>
        <v>0</v>
      </c>
      <c r="CP186" s="128">
        <f t="shared" si="80"/>
        <v>0</v>
      </c>
      <c r="CQ186" s="128">
        <f t="shared" si="80"/>
        <v>0</v>
      </c>
      <c r="CR186" s="128">
        <f t="shared" si="80"/>
        <v>0</v>
      </c>
      <c r="CS186" s="128">
        <f t="shared" si="80"/>
        <v>0</v>
      </c>
      <c r="CT186" s="128">
        <f t="shared" si="80"/>
        <v>0</v>
      </c>
      <c r="CU186" s="128">
        <f t="shared" si="80"/>
        <v>0</v>
      </c>
      <c r="CV186" s="128">
        <f t="shared" si="80"/>
        <v>0</v>
      </c>
      <c r="CW186" s="128">
        <f t="shared" si="80"/>
        <v>0</v>
      </c>
      <c r="CX186" s="128">
        <f t="shared" si="80"/>
        <v>0</v>
      </c>
      <c r="CY186" s="128">
        <f t="shared" si="80"/>
        <v>0</v>
      </c>
      <c r="CZ186" s="128">
        <f t="shared" si="80"/>
        <v>0</v>
      </c>
      <c r="DA186" s="128">
        <f t="shared" si="76"/>
        <v>0</v>
      </c>
      <c r="DB186" s="128">
        <f t="shared" si="76"/>
        <v>0</v>
      </c>
      <c r="DC186" s="128"/>
    </row>
    <row r="187" spans="2:107" hidden="1">
      <c r="B187" s="241" t="s">
        <v>231</v>
      </c>
      <c r="C187" s="242" t="s">
        <v>393</v>
      </c>
      <c r="D187" s="243" t="s">
        <v>394</v>
      </c>
      <c r="E187" s="244" t="s">
        <v>29</v>
      </c>
      <c r="F187" s="244">
        <v>43983</v>
      </c>
      <c r="G187" s="245" t="s">
        <v>254</v>
      </c>
      <c r="H187" s="246" t="s">
        <v>5</v>
      </c>
      <c r="I187" s="77"/>
      <c r="J187" s="96"/>
      <c r="K187" s="97">
        <v>0.13</v>
      </c>
      <c r="L187" s="97">
        <v>0.17</v>
      </c>
      <c r="M187" s="97">
        <v>0.04</v>
      </c>
      <c r="N187" s="97">
        <v>0.04</v>
      </c>
      <c r="O187" s="97">
        <v>0.02</v>
      </c>
      <c r="P187" s="97">
        <v>0.02</v>
      </c>
      <c r="Q187" s="97">
        <v>0.04</v>
      </c>
      <c r="R187" s="97">
        <v>7.0000000000000007E-2</v>
      </c>
      <c r="S187" s="97">
        <v>0.05</v>
      </c>
      <c r="T187" s="126">
        <v>3.0000000000000001E-3</v>
      </c>
      <c r="U187" s="126">
        <v>0.02</v>
      </c>
      <c r="V187" s="97">
        <v>0.03</v>
      </c>
      <c r="W187" s="97">
        <v>0.2</v>
      </c>
      <c r="X187" s="97"/>
      <c r="Y187" s="97"/>
      <c r="Z187" s="97">
        <v>0</v>
      </c>
      <c r="AA187" s="97"/>
      <c r="AB187" s="98"/>
      <c r="AC187" s="97"/>
      <c r="AD187" s="97"/>
      <c r="AE187" s="97"/>
      <c r="AF187" s="97"/>
      <c r="AG187" s="98"/>
      <c r="AH187" s="97"/>
      <c r="AI187" s="97"/>
      <c r="AJ187" s="97"/>
      <c r="AK187" s="97"/>
      <c r="AL187" s="97"/>
      <c r="AM187" s="99"/>
      <c r="AN187" s="97"/>
      <c r="AO187" s="97"/>
      <c r="AP187" s="97"/>
      <c r="AQ187" s="97"/>
      <c r="AR187" s="100"/>
      <c r="AS187" s="97"/>
      <c r="AT187" s="97"/>
      <c r="AU187" s="97"/>
      <c r="AV187" s="97"/>
      <c r="AW187" s="97"/>
      <c r="AX187" s="97"/>
      <c r="AY187" s="97"/>
      <c r="AZ187" s="97"/>
      <c r="BA187" s="97"/>
      <c r="BB187" s="97"/>
      <c r="BC187" s="97"/>
      <c r="BD187" s="101"/>
      <c r="BE187" s="77"/>
      <c r="BF187" s="102">
        <f t="shared" si="61"/>
        <v>0.83300000000000018</v>
      </c>
      <c r="BG187" s="106"/>
      <c r="BH187" s="104">
        <f t="shared" si="79"/>
        <v>0</v>
      </c>
      <c r="BI187" s="105">
        <f t="shared" si="70"/>
        <v>0</v>
      </c>
      <c r="BJ187" s="282"/>
      <c r="BK187" s="107">
        <f t="shared" si="71"/>
        <v>0</v>
      </c>
      <c r="BL187" s="104">
        <f t="shared" si="60"/>
        <v>0</v>
      </c>
      <c r="BM187" s="104">
        <v>7563.6400000000012</v>
      </c>
      <c r="BN187" s="104">
        <f t="shared" si="69"/>
        <v>-7563.6400000000012</v>
      </c>
      <c r="BO187" s="1" t="s">
        <v>393</v>
      </c>
      <c r="BP187" s="1" t="s">
        <v>394</v>
      </c>
      <c r="BQ187" s="1">
        <v>0</v>
      </c>
      <c r="BR187" s="1">
        <v>6.9</v>
      </c>
      <c r="BS187" s="7">
        <v>0</v>
      </c>
      <c r="BU187" s="128">
        <f t="shared" si="81"/>
        <v>0</v>
      </c>
      <c r="BV187" s="128">
        <f t="shared" si="81"/>
        <v>0</v>
      </c>
      <c r="BW187" s="128">
        <f t="shared" si="81"/>
        <v>0</v>
      </c>
      <c r="BX187" s="128">
        <f t="shared" si="81"/>
        <v>0</v>
      </c>
      <c r="BY187" s="128">
        <f t="shared" si="81"/>
        <v>0</v>
      </c>
      <c r="BZ187" s="128">
        <f t="shared" si="81"/>
        <v>0</v>
      </c>
      <c r="CA187" s="128">
        <f t="shared" si="81"/>
        <v>0</v>
      </c>
      <c r="CB187" s="128">
        <f t="shared" si="81"/>
        <v>0</v>
      </c>
      <c r="CC187" s="128">
        <f t="shared" si="81"/>
        <v>0</v>
      </c>
      <c r="CD187" s="128">
        <f t="shared" si="81"/>
        <v>0</v>
      </c>
      <c r="CE187" s="128">
        <f t="shared" si="81"/>
        <v>0</v>
      </c>
      <c r="CF187" s="128">
        <f t="shared" si="81"/>
        <v>0</v>
      </c>
      <c r="CG187" s="128">
        <f t="shared" si="78"/>
        <v>0</v>
      </c>
      <c r="CH187" s="128">
        <f t="shared" si="78"/>
        <v>0</v>
      </c>
      <c r="CI187" s="128">
        <f t="shared" si="78"/>
        <v>0</v>
      </c>
      <c r="CJ187" s="128">
        <f t="shared" si="78"/>
        <v>0</v>
      </c>
      <c r="CK187" s="128">
        <f t="shared" si="78"/>
        <v>0</v>
      </c>
      <c r="CL187" s="128">
        <f t="shared" si="78"/>
        <v>0</v>
      </c>
      <c r="CM187" s="128">
        <f t="shared" si="78"/>
        <v>0</v>
      </c>
      <c r="CN187" s="128">
        <f t="shared" si="78"/>
        <v>0</v>
      </c>
      <c r="CO187" s="128">
        <f t="shared" si="80"/>
        <v>0</v>
      </c>
      <c r="CP187" s="128">
        <f t="shared" si="80"/>
        <v>0</v>
      </c>
      <c r="CQ187" s="128">
        <f t="shared" si="80"/>
        <v>0</v>
      </c>
      <c r="CR187" s="128">
        <f t="shared" si="80"/>
        <v>0</v>
      </c>
      <c r="CS187" s="128">
        <f t="shared" si="80"/>
        <v>0</v>
      </c>
      <c r="CT187" s="128">
        <f t="shared" si="80"/>
        <v>0</v>
      </c>
      <c r="CU187" s="128">
        <f t="shared" si="80"/>
        <v>0</v>
      </c>
      <c r="CV187" s="128">
        <f t="shared" si="80"/>
        <v>0</v>
      </c>
      <c r="CW187" s="128">
        <f t="shared" si="80"/>
        <v>0</v>
      </c>
      <c r="CX187" s="128">
        <f t="shared" si="80"/>
        <v>0</v>
      </c>
      <c r="CY187" s="128">
        <f t="shared" si="80"/>
        <v>0</v>
      </c>
      <c r="CZ187" s="128">
        <f t="shared" si="80"/>
        <v>0</v>
      </c>
      <c r="DA187" s="128">
        <f t="shared" si="76"/>
        <v>0</v>
      </c>
      <c r="DB187" s="128">
        <f t="shared" si="76"/>
        <v>0</v>
      </c>
      <c r="DC187" s="128"/>
    </row>
    <row r="188" spans="2:107" hidden="1">
      <c r="B188" s="241" t="s">
        <v>62</v>
      </c>
      <c r="C188" s="242" t="s">
        <v>395</v>
      </c>
      <c r="D188" s="243" t="s">
        <v>262</v>
      </c>
      <c r="E188" s="244" t="s">
        <v>29</v>
      </c>
      <c r="F188" s="244">
        <v>43739</v>
      </c>
      <c r="G188" s="245" t="s">
        <v>263</v>
      </c>
      <c r="H188" s="246" t="s">
        <v>52</v>
      </c>
      <c r="I188" s="77"/>
      <c r="J188" s="96"/>
      <c r="K188" s="97">
        <v>1</v>
      </c>
      <c r="L188" s="97">
        <v>1</v>
      </c>
      <c r="M188" s="97">
        <v>1</v>
      </c>
      <c r="N188" s="97">
        <v>1</v>
      </c>
      <c r="O188" s="97">
        <v>1</v>
      </c>
      <c r="P188" s="97"/>
      <c r="Q188" s="97"/>
      <c r="R188" s="97"/>
      <c r="S188" s="97"/>
      <c r="T188" s="97"/>
      <c r="U188" s="97">
        <v>1</v>
      </c>
      <c r="V188" s="97">
        <v>1</v>
      </c>
      <c r="W188" s="97">
        <v>1</v>
      </c>
      <c r="X188" s="97">
        <v>1</v>
      </c>
      <c r="Y188" s="97">
        <v>1</v>
      </c>
      <c r="Z188" s="97">
        <v>1</v>
      </c>
      <c r="AA188" s="97"/>
      <c r="AB188" s="98"/>
      <c r="AC188" s="97"/>
      <c r="AD188" s="97"/>
      <c r="AE188" s="97"/>
      <c r="AF188" s="97"/>
      <c r="AG188" s="98"/>
      <c r="AH188" s="97"/>
      <c r="AI188" s="97"/>
      <c r="AJ188" s="97"/>
      <c r="AK188" s="97"/>
      <c r="AL188" s="97"/>
      <c r="AM188" s="99"/>
      <c r="AN188" s="97"/>
      <c r="AO188" s="97"/>
      <c r="AP188" s="97"/>
      <c r="AQ188" s="97"/>
      <c r="AR188" s="100"/>
      <c r="AS188" s="97"/>
      <c r="AT188" s="97"/>
      <c r="AU188" s="97"/>
      <c r="AV188" s="97"/>
      <c r="AW188" s="97"/>
      <c r="AX188" s="97"/>
      <c r="AY188" s="97"/>
      <c r="AZ188" s="97"/>
      <c r="BA188" s="97"/>
      <c r="BB188" s="97"/>
      <c r="BC188" s="97"/>
      <c r="BD188" s="101"/>
      <c r="BE188" s="77"/>
      <c r="BF188" s="102">
        <f t="shared" si="61"/>
        <v>11</v>
      </c>
      <c r="BG188" s="103"/>
      <c r="BH188" s="104">
        <f t="shared" si="79"/>
        <v>0</v>
      </c>
      <c r="BI188" s="105">
        <f t="shared" si="70"/>
        <v>0</v>
      </c>
      <c r="BJ188" s="106"/>
      <c r="BK188" s="107">
        <f t="shared" si="71"/>
        <v>0</v>
      </c>
      <c r="BL188" s="104">
        <f t="shared" si="60"/>
        <v>0</v>
      </c>
      <c r="BM188" s="104">
        <v>95333.333333333328</v>
      </c>
      <c r="BN188" s="104">
        <f t="shared" si="69"/>
        <v>-95333.333333333328</v>
      </c>
      <c r="BO188" s="1" t="s">
        <v>264</v>
      </c>
      <c r="BP188" s="1" t="s">
        <v>262</v>
      </c>
      <c r="BQ188" s="1">
        <v>6875</v>
      </c>
      <c r="BR188" s="1">
        <v>28</v>
      </c>
      <c r="BS188" s="7">
        <v>192500</v>
      </c>
      <c r="BU188" s="128">
        <f t="shared" si="81"/>
        <v>0</v>
      </c>
      <c r="BV188" s="128">
        <f t="shared" si="81"/>
        <v>0</v>
      </c>
      <c r="BW188" s="128">
        <f t="shared" si="81"/>
        <v>0</v>
      </c>
      <c r="BX188" s="128">
        <f t="shared" si="81"/>
        <v>0</v>
      </c>
      <c r="BY188" s="128">
        <f t="shared" si="81"/>
        <v>0</v>
      </c>
      <c r="BZ188" s="128">
        <f t="shared" si="81"/>
        <v>0</v>
      </c>
      <c r="CA188" s="128">
        <f t="shared" si="81"/>
        <v>0</v>
      </c>
      <c r="CB188" s="128">
        <f t="shared" si="81"/>
        <v>0</v>
      </c>
      <c r="CC188" s="128">
        <f t="shared" si="81"/>
        <v>0</v>
      </c>
      <c r="CD188" s="128">
        <f t="shared" si="81"/>
        <v>0</v>
      </c>
      <c r="CE188" s="128">
        <f t="shared" si="81"/>
        <v>0</v>
      </c>
      <c r="CF188" s="128">
        <f t="shared" si="81"/>
        <v>0</v>
      </c>
      <c r="CG188" s="128">
        <f t="shared" si="78"/>
        <v>0</v>
      </c>
      <c r="CH188" s="128">
        <f t="shared" si="78"/>
        <v>0</v>
      </c>
      <c r="CI188" s="128">
        <f t="shared" si="78"/>
        <v>0</v>
      </c>
      <c r="CJ188" s="128">
        <f t="shared" si="78"/>
        <v>0</v>
      </c>
      <c r="CK188" s="128">
        <f t="shared" si="78"/>
        <v>0</v>
      </c>
      <c r="CL188" s="128">
        <f t="shared" si="78"/>
        <v>0</v>
      </c>
      <c r="CM188" s="128">
        <f t="shared" si="78"/>
        <v>0</v>
      </c>
      <c r="CN188" s="128">
        <f t="shared" si="78"/>
        <v>0</v>
      </c>
      <c r="CO188" s="128">
        <f t="shared" si="80"/>
        <v>0</v>
      </c>
      <c r="CP188" s="128">
        <f t="shared" si="80"/>
        <v>0</v>
      </c>
      <c r="CQ188" s="128">
        <f t="shared" si="80"/>
        <v>0</v>
      </c>
      <c r="CR188" s="128">
        <f t="shared" si="80"/>
        <v>0</v>
      </c>
      <c r="CS188" s="128">
        <f t="shared" si="80"/>
        <v>0</v>
      </c>
      <c r="CT188" s="128">
        <f t="shared" si="80"/>
        <v>0</v>
      </c>
      <c r="CU188" s="128">
        <f t="shared" si="80"/>
        <v>0</v>
      </c>
      <c r="CV188" s="128">
        <f t="shared" si="80"/>
        <v>0</v>
      </c>
      <c r="CW188" s="128">
        <f t="shared" si="80"/>
        <v>0</v>
      </c>
      <c r="CX188" s="128">
        <f t="shared" si="80"/>
        <v>0</v>
      </c>
      <c r="CY188" s="128">
        <f t="shared" si="80"/>
        <v>0</v>
      </c>
      <c r="CZ188" s="128">
        <f t="shared" si="80"/>
        <v>0</v>
      </c>
      <c r="DA188" s="128">
        <f t="shared" si="76"/>
        <v>0</v>
      </c>
      <c r="DB188" s="128">
        <f t="shared" si="76"/>
        <v>0</v>
      </c>
      <c r="DC188" s="128"/>
    </row>
    <row r="189" spans="2:107" ht="10.8" hidden="1" outlineLevel="1" thickBot="1">
      <c r="B189" s="268" t="s">
        <v>223</v>
      </c>
      <c r="C189" s="269" t="s">
        <v>345</v>
      </c>
      <c r="D189" s="270" t="s">
        <v>396</v>
      </c>
      <c r="E189" s="271" t="s">
        <v>29</v>
      </c>
      <c r="F189" s="272" t="e">
        <f ca="1">enddate($J$6,$J189:$BD189,$BD$8)+30</f>
        <v>#NAME?</v>
      </c>
      <c r="G189" s="273" t="s">
        <v>397</v>
      </c>
      <c r="H189" s="274" t="s">
        <v>5</v>
      </c>
      <c r="I189" s="77"/>
      <c r="J189" s="96"/>
      <c r="K189" s="97">
        <v>1</v>
      </c>
      <c r="L189" s="97">
        <v>1</v>
      </c>
      <c r="M189" s="97">
        <v>1</v>
      </c>
      <c r="N189" s="97">
        <v>1</v>
      </c>
      <c r="O189" s="97">
        <v>0.74</v>
      </c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8"/>
      <c r="AC189" s="97"/>
      <c r="AD189" s="97"/>
      <c r="AE189" s="97"/>
      <c r="AF189" s="97"/>
      <c r="AG189" s="98"/>
      <c r="AH189" s="97"/>
      <c r="AI189" s="97"/>
      <c r="AJ189" s="97"/>
      <c r="AK189" s="97"/>
      <c r="AL189" s="97"/>
      <c r="AM189" s="99"/>
      <c r="AN189" s="97"/>
      <c r="AO189" s="97"/>
      <c r="AP189" s="97"/>
      <c r="AQ189" s="97"/>
      <c r="AR189" s="100"/>
      <c r="AS189" s="97"/>
      <c r="AT189" s="97"/>
      <c r="AU189" s="97"/>
      <c r="AV189" s="97"/>
      <c r="AW189" s="97"/>
      <c r="AX189" s="97"/>
      <c r="AY189" s="97"/>
      <c r="AZ189" s="97"/>
      <c r="BA189" s="97"/>
      <c r="BB189" s="97"/>
      <c r="BC189" s="97"/>
      <c r="BD189" s="101"/>
      <c r="BE189" s="77"/>
      <c r="BF189" s="102">
        <f t="shared" si="61"/>
        <v>4.74</v>
      </c>
      <c r="BG189" s="103"/>
      <c r="BH189" s="104">
        <f t="shared" si="37"/>
        <v>0</v>
      </c>
      <c r="BI189" s="105">
        <f t="shared" si="43"/>
        <v>0</v>
      </c>
      <c r="BJ189" s="106"/>
      <c r="BK189" s="107">
        <f t="shared" si="44"/>
        <v>0</v>
      </c>
      <c r="BL189" s="104">
        <f t="shared" si="60"/>
        <v>0</v>
      </c>
      <c r="BM189" s="104">
        <v>20145</v>
      </c>
      <c r="BN189" s="104">
        <f t="shared" si="62"/>
        <v>-20145</v>
      </c>
      <c r="BO189" s="1" t="s">
        <v>345</v>
      </c>
      <c r="BP189" s="1" t="s">
        <v>396</v>
      </c>
      <c r="BQ189" s="1">
        <v>4250</v>
      </c>
      <c r="BR189" s="1">
        <v>42</v>
      </c>
      <c r="BS189" s="7">
        <v>178500</v>
      </c>
      <c r="BU189" s="128">
        <f t="shared" si="81"/>
        <v>0</v>
      </c>
      <c r="BV189" s="128">
        <f t="shared" si="81"/>
        <v>0</v>
      </c>
      <c r="BW189" s="128">
        <f t="shared" si="81"/>
        <v>0</v>
      </c>
      <c r="BX189" s="128">
        <f t="shared" si="81"/>
        <v>0</v>
      </c>
      <c r="BY189" s="128">
        <f t="shared" si="81"/>
        <v>0</v>
      </c>
      <c r="BZ189" s="128">
        <f t="shared" si="81"/>
        <v>0</v>
      </c>
      <c r="CA189" s="128">
        <f t="shared" si="81"/>
        <v>0</v>
      </c>
      <c r="CB189" s="128">
        <f t="shared" si="81"/>
        <v>0</v>
      </c>
      <c r="CC189" s="128">
        <f t="shared" si="81"/>
        <v>0</v>
      </c>
      <c r="CD189" s="128">
        <f t="shared" si="81"/>
        <v>0</v>
      </c>
      <c r="CE189" s="128">
        <f t="shared" si="81"/>
        <v>0</v>
      </c>
      <c r="CF189" s="128">
        <f t="shared" si="81"/>
        <v>0</v>
      </c>
      <c r="CG189" s="128">
        <f t="shared" si="78"/>
        <v>0</v>
      </c>
      <c r="CH189" s="128">
        <f t="shared" si="78"/>
        <v>0</v>
      </c>
      <c r="CI189" s="128">
        <f t="shared" si="78"/>
        <v>0</v>
      </c>
      <c r="CJ189" s="128">
        <f t="shared" si="78"/>
        <v>0</v>
      </c>
      <c r="CK189" s="128">
        <f t="shared" si="78"/>
        <v>0</v>
      </c>
      <c r="CL189" s="128">
        <f t="shared" si="78"/>
        <v>0</v>
      </c>
      <c r="CM189" s="128">
        <f t="shared" si="78"/>
        <v>0</v>
      </c>
      <c r="CN189" s="128">
        <f t="shared" si="78"/>
        <v>0</v>
      </c>
      <c r="CO189" s="128">
        <f t="shared" si="80"/>
        <v>0</v>
      </c>
      <c r="CP189" s="128">
        <f t="shared" si="80"/>
        <v>0</v>
      </c>
      <c r="CQ189" s="128">
        <f t="shared" si="80"/>
        <v>0</v>
      </c>
      <c r="CR189" s="128">
        <f t="shared" si="80"/>
        <v>0</v>
      </c>
      <c r="CS189" s="128">
        <f t="shared" si="80"/>
        <v>0</v>
      </c>
      <c r="CT189" s="128">
        <f t="shared" si="80"/>
        <v>0</v>
      </c>
      <c r="CU189" s="128">
        <f t="shared" si="80"/>
        <v>0</v>
      </c>
      <c r="CV189" s="128">
        <f t="shared" si="80"/>
        <v>0</v>
      </c>
      <c r="CW189" s="128">
        <f t="shared" si="80"/>
        <v>0</v>
      </c>
      <c r="CX189" s="128">
        <f t="shared" si="80"/>
        <v>0</v>
      </c>
      <c r="CY189" s="128">
        <f t="shared" si="80"/>
        <v>0</v>
      </c>
      <c r="CZ189" s="128">
        <f t="shared" si="80"/>
        <v>0</v>
      </c>
      <c r="DA189" s="128">
        <f t="shared" si="76"/>
        <v>0</v>
      </c>
      <c r="DB189" s="128">
        <f t="shared" si="76"/>
        <v>0</v>
      </c>
      <c r="DC189" s="128"/>
    </row>
    <row r="190" spans="2:107" hidden="1" outlineLevel="1">
      <c r="B190" s="90"/>
      <c r="C190" s="237"/>
      <c r="D190" s="238"/>
      <c r="E190" s="239"/>
      <c r="F190" s="240"/>
      <c r="G190" s="117"/>
      <c r="H190" s="132"/>
      <c r="I190" s="77"/>
      <c r="J190" s="96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8"/>
      <c r="AC190" s="97"/>
      <c r="AD190" s="97"/>
      <c r="AE190" s="97"/>
      <c r="AF190" s="97"/>
      <c r="AG190" s="98"/>
      <c r="AH190" s="97"/>
      <c r="AI190" s="97"/>
      <c r="AJ190" s="97"/>
      <c r="AK190" s="97"/>
      <c r="AL190" s="97"/>
      <c r="AM190" s="99"/>
      <c r="AN190" s="97"/>
      <c r="AO190" s="97"/>
      <c r="AP190" s="97"/>
      <c r="AQ190" s="97"/>
      <c r="AR190" s="100"/>
      <c r="AS190" s="97"/>
      <c r="AT190" s="97"/>
      <c r="AU190" s="97"/>
      <c r="AV190" s="97"/>
      <c r="AW190" s="97"/>
      <c r="AX190" s="97"/>
      <c r="AY190" s="97"/>
      <c r="AZ190" s="97"/>
      <c r="BA190" s="97"/>
      <c r="BB190" s="97"/>
      <c r="BC190" s="97"/>
      <c r="BD190" s="101"/>
      <c r="BE190" s="77"/>
      <c r="BF190" s="102">
        <f t="shared" si="61"/>
        <v>0</v>
      </c>
      <c r="BG190" s="103"/>
      <c r="BH190" s="104">
        <f t="shared" si="37"/>
        <v>0</v>
      </c>
      <c r="BI190" s="105">
        <f t="shared" si="38"/>
        <v>0</v>
      </c>
      <c r="BJ190" s="106"/>
      <c r="BK190" s="107">
        <f t="shared" si="39"/>
        <v>0</v>
      </c>
      <c r="BL190" s="104">
        <f t="shared" si="60"/>
        <v>0</v>
      </c>
      <c r="BM190" s="104">
        <v>0</v>
      </c>
      <c r="BN190" s="104">
        <f t="shared" si="62"/>
        <v>0</v>
      </c>
      <c r="BU190" s="128">
        <f t="shared" si="81"/>
        <v>0</v>
      </c>
      <c r="BV190" s="128">
        <f t="shared" si="81"/>
        <v>0</v>
      </c>
      <c r="BW190" s="128">
        <f t="shared" si="81"/>
        <v>0</v>
      </c>
      <c r="BX190" s="128">
        <f t="shared" si="81"/>
        <v>0</v>
      </c>
      <c r="BY190" s="128">
        <f t="shared" si="81"/>
        <v>0</v>
      </c>
      <c r="BZ190" s="128">
        <f t="shared" si="81"/>
        <v>0</v>
      </c>
      <c r="CA190" s="128">
        <f t="shared" si="81"/>
        <v>0</v>
      </c>
      <c r="CB190" s="128">
        <f t="shared" si="81"/>
        <v>0</v>
      </c>
      <c r="CC190" s="128">
        <f t="shared" si="81"/>
        <v>0</v>
      </c>
      <c r="CD190" s="128">
        <f t="shared" si="81"/>
        <v>0</v>
      </c>
      <c r="CE190" s="128">
        <f t="shared" si="81"/>
        <v>0</v>
      </c>
      <c r="CF190" s="128">
        <f t="shared" si="81"/>
        <v>0</v>
      </c>
      <c r="CG190" s="128">
        <f t="shared" si="78"/>
        <v>0</v>
      </c>
      <c r="CH190" s="128">
        <f t="shared" si="78"/>
        <v>0</v>
      </c>
      <c r="CI190" s="128">
        <f t="shared" si="78"/>
        <v>0</v>
      </c>
      <c r="CJ190" s="128">
        <f t="shared" si="78"/>
        <v>0</v>
      </c>
      <c r="CK190" s="128">
        <f t="shared" si="78"/>
        <v>0</v>
      </c>
      <c r="CL190" s="128">
        <f t="shared" si="78"/>
        <v>0</v>
      </c>
      <c r="CM190" s="128">
        <f t="shared" si="78"/>
        <v>0</v>
      </c>
      <c r="CN190" s="128">
        <f t="shared" si="78"/>
        <v>0</v>
      </c>
      <c r="CO190" s="128">
        <f t="shared" si="80"/>
        <v>0</v>
      </c>
      <c r="CP190" s="128">
        <f t="shared" si="80"/>
        <v>0</v>
      </c>
      <c r="CQ190" s="128">
        <f t="shared" si="80"/>
        <v>0</v>
      </c>
      <c r="CR190" s="128">
        <f t="shared" si="80"/>
        <v>0</v>
      </c>
      <c r="CS190" s="128">
        <f t="shared" si="80"/>
        <v>0</v>
      </c>
      <c r="CT190" s="128">
        <f t="shared" si="80"/>
        <v>0</v>
      </c>
      <c r="CU190" s="128">
        <f t="shared" si="80"/>
        <v>0</v>
      </c>
      <c r="CV190" s="128">
        <f t="shared" si="80"/>
        <v>0</v>
      </c>
      <c r="CW190" s="128">
        <f t="shared" si="80"/>
        <v>0</v>
      </c>
      <c r="CX190" s="128">
        <f t="shared" si="80"/>
        <v>0</v>
      </c>
      <c r="CY190" s="128">
        <f t="shared" si="80"/>
        <v>0</v>
      </c>
      <c r="CZ190" s="128">
        <f t="shared" si="80"/>
        <v>0</v>
      </c>
      <c r="DA190" s="128">
        <f t="shared" si="76"/>
        <v>0</v>
      </c>
      <c r="DB190" s="128">
        <f t="shared" si="76"/>
        <v>0</v>
      </c>
      <c r="DC190" s="128"/>
    </row>
    <row r="191" spans="2:107" hidden="1" outlineLevel="1">
      <c r="B191" s="71"/>
      <c r="C191" s="283"/>
      <c r="D191" s="284"/>
      <c r="E191" s="284"/>
      <c r="F191" s="285"/>
      <c r="G191" s="141"/>
      <c r="H191" s="142"/>
      <c r="I191" s="77"/>
      <c r="J191" s="96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8"/>
      <c r="AC191" s="97"/>
      <c r="AD191" s="97"/>
      <c r="AE191" s="97"/>
      <c r="AF191" s="97"/>
      <c r="AG191" s="98"/>
      <c r="AH191" s="97"/>
      <c r="AI191" s="97"/>
      <c r="AJ191" s="97"/>
      <c r="AK191" s="97"/>
      <c r="AL191" s="97"/>
      <c r="AM191" s="99"/>
      <c r="AN191" s="97"/>
      <c r="AO191" s="97"/>
      <c r="AP191" s="97"/>
      <c r="AQ191" s="97"/>
      <c r="AR191" s="100"/>
      <c r="AS191" s="97"/>
      <c r="AT191" s="97"/>
      <c r="AU191" s="97"/>
      <c r="AV191" s="97"/>
      <c r="AW191" s="97"/>
      <c r="AX191" s="97"/>
      <c r="AY191" s="97"/>
      <c r="AZ191" s="97"/>
      <c r="BA191" s="97"/>
      <c r="BB191" s="97"/>
      <c r="BC191" s="97"/>
      <c r="BD191" s="101"/>
      <c r="BE191" s="77"/>
      <c r="BF191" s="102">
        <f t="shared" si="61"/>
        <v>0</v>
      </c>
      <c r="BG191" s="103"/>
      <c r="BH191" s="104">
        <f t="shared" ref="BH191:BH283" si="82">BF191*BG191</f>
        <v>0</v>
      </c>
      <c r="BI191" s="105">
        <f t="shared" ref="BI191:BI194" si="83">SUMIF($K$8:$BD$8,"F",K191:BD191)</f>
        <v>0</v>
      </c>
      <c r="BJ191" s="106"/>
      <c r="BK191" s="107">
        <f t="shared" si="25"/>
        <v>0</v>
      </c>
      <c r="BL191" s="104">
        <f t="shared" si="60"/>
        <v>0</v>
      </c>
      <c r="BM191" s="104">
        <v>0</v>
      </c>
      <c r="BN191" s="104">
        <f t="shared" si="62"/>
        <v>0</v>
      </c>
      <c r="BU191" s="128">
        <f t="shared" si="81"/>
        <v>0</v>
      </c>
      <c r="BV191" s="128">
        <f t="shared" si="81"/>
        <v>0</v>
      </c>
      <c r="BW191" s="128">
        <f t="shared" si="81"/>
        <v>0</v>
      </c>
      <c r="BX191" s="128">
        <f t="shared" si="81"/>
        <v>0</v>
      </c>
      <c r="BY191" s="128">
        <f t="shared" si="81"/>
        <v>0</v>
      </c>
      <c r="BZ191" s="128">
        <f t="shared" si="81"/>
        <v>0</v>
      </c>
      <c r="CA191" s="128">
        <f t="shared" si="81"/>
        <v>0</v>
      </c>
      <c r="CB191" s="128">
        <f t="shared" si="81"/>
        <v>0</v>
      </c>
      <c r="CC191" s="128">
        <f t="shared" si="81"/>
        <v>0</v>
      </c>
      <c r="CD191" s="128">
        <f t="shared" si="81"/>
        <v>0</v>
      </c>
      <c r="CE191" s="128">
        <f t="shared" si="81"/>
        <v>0</v>
      </c>
      <c r="CF191" s="128">
        <f t="shared" si="81"/>
        <v>0</v>
      </c>
      <c r="CG191" s="128">
        <f t="shared" si="78"/>
        <v>0</v>
      </c>
      <c r="CH191" s="128">
        <f t="shared" si="78"/>
        <v>0</v>
      </c>
      <c r="CI191" s="128">
        <f t="shared" si="78"/>
        <v>0</v>
      </c>
      <c r="CJ191" s="128">
        <f t="shared" si="78"/>
        <v>0</v>
      </c>
      <c r="CK191" s="128">
        <f t="shared" si="78"/>
        <v>0</v>
      </c>
      <c r="CL191" s="128">
        <f t="shared" si="78"/>
        <v>0</v>
      </c>
      <c r="CM191" s="128">
        <f t="shared" si="78"/>
        <v>0</v>
      </c>
      <c r="CN191" s="128">
        <f t="shared" si="78"/>
        <v>0</v>
      </c>
      <c r="CO191" s="128">
        <f t="shared" si="80"/>
        <v>0</v>
      </c>
      <c r="CP191" s="128">
        <f t="shared" si="80"/>
        <v>0</v>
      </c>
      <c r="CQ191" s="128">
        <f t="shared" si="80"/>
        <v>0</v>
      </c>
      <c r="CR191" s="128">
        <f t="shared" si="80"/>
        <v>0</v>
      </c>
      <c r="CS191" s="128">
        <f t="shared" si="80"/>
        <v>0</v>
      </c>
      <c r="CT191" s="128">
        <f t="shared" si="80"/>
        <v>0</v>
      </c>
      <c r="CU191" s="128">
        <f t="shared" si="80"/>
        <v>0</v>
      </c>
      <c r="CV191" s="128">
        <f t="shared" si="80"/>
        <v>0</v>
      </c>
      <c r="CW191" s="128">
        <f t="shared" si="80"/>
        <v>0</v>
      </c>
      <c r="CX191" s="128">
        <f t="shared" si="80"/>
        <v>0</v>
      </c>
      <c r="CY191" s="128">
        <f t="shared" si="80"/>
        <v>0</v>
      </c>
      <c r="CZ191" s="128">
        <f t="shared" si="80"/>
        <v>0</v>
      </c>
      <c r="DA191" s="128">
        <f t="shared" si="76"/>
        <v>0</v>
      </c>
      <c r="DB191" s="128">
        <f t="shared" si="76"/>
        <v>0</v>
      </c>
      <c r="DC191" s="128"/>
    </row>
    <row r="192" spans="2:107" hidden="1" outlineLevel="1">
      <c r="B192" s="71"/>
      <c r="C192" s="283"/>
      <c r="D192" s="284"/>
      <c r="E192" s="284"/>
      <c r="F192" s="285"/>
      <c r="G192" s="75"/>
      <c r="H192" s="286" t="s">
        <v>5</v>
      </c>
      <c r="I192" s="77"/>
      <c r="J192" s="96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8"/>
      <c r="AC192" s="97"/>
      <c r="AD192" s="97"/>
      <c r="AE192" s="97"/>
      <c r="AF192" s="97"/>
      <c r="AG192" s="98"/>
      <c r="AH192" s="97"/>
      <c r="AI192" s="97"/>
      <c r="AJ192" s="97"/>
      <c r="AK192" s="97"/>
      <c r="AL192" s="97"/>
      <c r="AM192" s="99"/>
      <c r="AN192" s="97"/>
      <c r="AO192" s="97"/>
      <c r="AP192" s="97"/>
      <c r="AQ192" s="97"/>
      <c r="AR192" s="100"/>
      <c r="AS192" s="97"/>
      <c r="AT192" s="97"/>
      <c r="AU192" s="97"/>
      <c r="AV192" s="97"/>
      <c r="AW192" s="97"/>
      <c r="AX192" s="97"/>
      <c r="AY192" s="97"/>
      <c r="AZ192" s="97"/>
      <c r="BA192" s="97"/>
      <c r="BB192" s="97"/>
      <c r="BC192" s="97"/>
      <c r="BD192" s="101"/>
      <c r="BE192" s="77"/>
      <c r="BF192" s="102">
        <f t="shared" si="61"/>
        <v>0</v>
      </c>
      <c r="BG192" s="103"/>
      <c r="BH192" s="104">
        <f t="shared" si="82"/>
        <v>0</v>
      </c>
      <c r="BI192" s="105">
        <f t="shared" si="83"/>
        <v>0</v>
      </c>
      <c r="BJ192" s="106"/>
      <c r="BK192" s="107">
        <f t="shared" si="25"/>
        <v>0</v>
      </c>
      <c r="BL192" s="104">
        <f t="shared" si="60"/>
        <v>0</v>
      </c>
      <c r="BM192" s="104">
        <v>0</v>
      </c>
      <c r="BN192" s="104">
        <f t="shared" si="62"/>
        <v>0</v>
      </c>
      <c r="BU192" s="128">
        <f t="shared" si="81"/>
        <v>0</v>
      </c>
      <c r="BV192" s="128">
        <f t="shared" si="81"/>
        <v>0</v>
      </c>
      <c r="BW192" s="128">
        <f t="shared" si="81"/>
        <v>0</v>
      </c>
      <c r="BX192" s="128">
        <f t="shared" si="81"/>
        <v>0</v>
      </c>
      <c r="BY192" s="128">
        <f t="shared" si="81"/>
        <v>0</v>
      </c>
      <c r="BZ192" s="128">
        <f t="shared" si="81"/>
        <v>0</v>
      </c>
      <c r="CA192" s="128">
        <f t="shared" si="81"/>
        <v>0</v>
      </c>
      <c r="CB192" s="128">
        <f t="shared" si="81"/>
        <v>0</v>
      </c>
      <c r="CC192" s="128">
        <f t="shared" si="81"/>
        <v>0</v>
      </c>
      <c r="CD192" s="128">
        <f t="shared" si="81"/>
        <v>0</v>
      </c>
      <c r="CE192" s="128">
        <f t="shared" si="81"/>
        <v>0</v>
      </c>
      <c r="CF192" s="128">
        <f t="shared" si="81"/>
        <v>0</v>
      </c>
      <c r="CG192" s="128">
        <f t="shared" si="78"/>
        <v>0</v>
      </c>
      <c r="CH192" s="128">
        <f t="shared" si="78"/>
        <v>0</v>
      </c>
      <c r="CI192" s="128">
        <f t="shared" si="78"/>
        <v>0</v>
      </c>
      <c r="CJ192" s="128">
        <f t="shared" si="78"/>
        <v>0</v>
      </c>
      <c r="CK192" s="128">
        <f t="shared" si="78"/>
        <v>0</v>
      </c>
      <c r="CL192" s="128">
        <f t="shared" si="78"/>
        <v>0</v>
      </c>
      <c r="CM192" s="128">
        <f t="shared" si="78"/>
        <v>0</v>
      </c>
      <c r="CN192" s="128">
        <f t="shared" si="78"/>
        <v>0</v>
      </c>
      <c r="CO192" s="128">
        <f t="shared" si="80"/>
        <v>0</v>
      </c>
      <c r="CP192" s="128">
        <f t="shared" si="80"/>
        <v>0</v>
      </c>
      <c r="CQ192" s="128">
        <f t="shared" si="80"/>
        <v>0</v>
      </c>
      <c r="CR192" s="128">
        <f t="shared" si="80"/>
        <v>0</v>
      </c>
      <c r="CS192" s="128">
        <f t="shared" si="80"/>
        <v>0</v>
      </c>
      <c r="CT192" s="128">
        <f t="shared" si="80"/>
        <v>0</v>
      </c>
      <c r="CU192" s="128">
        <f t="shared" si="80"/>
        <v>0</v>
      </c>
      <c r="CV192" s="128">
        <f t="shared" si="80"/>
        <v>0</v>
      </c>
      <c r="CW192" s="128">
        <f t="shared" si="80"/>
        <v>0</v>
      </c>
      <c r="CX192" s="128">
        <f t="shared" si="80"/>
        <v>0</v>
      </c>
      <c r="CY192" s="128">
        <f t="shared" si="80"/>
        <v>0</v>
      </c>
      <c r="CZ192" s="128">
        <f t="shared" si="80"/>
        <v>0</v>
      </c>
      <c r="DA192" s="128">
        <f t="shared" si="76"/>
        <v>0</v>
      </c>
      <c r="DB192" s="128">
        <f t="shared" si="76"/>
        <v>0</v>
      </c>
      <c r="DC192" s="128"/>
    </row>
    <row r="193" spans="1:107" hidden="1">
      <c r="B193" s="71"/>
      <c r="C193" s="283"/>
      <c r="D193" s="284"/>
      <c r="E193" s="284"/>
      <c r="F193" s="285"/>
      <c r="G193" s="75"/>
      <c r="H193" s="286"/>
      <c r="I193" s="77"/>
      <c r="J193" s="96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8"/>
      <c r="AC193" s="97"/>
      <c r="AD193" s="97"/>
      <c r="AE193" s="97"/>
      <c r="AF193" s="97"/>
      <c r="AG193" s="98"/>
      <c r="AH193" s="97"/>
      <c r="AI193" s="97"/>
      <c r="AJ193" s="97"/>
      <c r="AK193" s="97"/>
      <c r="AL193" s="97"/>
      <c r="AM193" s="99"/>
      <c r="AN193" s="97"/>
      <c r="AO193" s="97"/>
      <c r="AP193" s="97"/>
      <c r="AQ193" s="97"/>
      <c r="AR193" s="100"/>
      <c r="AS193" s="97"/>
      <c r="AT193" s="97"/>
      <c r="AU193" s="97"/>
      <c r="AV193" s="97"/>
      <c r="AW193" s="97"/>
      <c r="AX193" s="97"/>
      <c r="AY193" s="97"/>
      <c r="AZ193" s="97"/>
      <c r="BA193" s="97"/>
      <c r="BB193" s="97"/>
      <c r="BC193" s="97"/>
      <c r="BD193" s="101"/>
      <c r="BE193" s="77"/>
      <c r="BF193" s="102">
        <f t="shared" si="61"/>
        <v>0</v>
      </c>
      <c r="BG193" s="103"/>
      <c r="BH193" s="104">
        <f t="shared" si="82"/>
        <v>0</v>
      </c>
      <c r="BI193" s="105">
        <f t="shared" si="83"/>
        <v>0</v>
      </c>
      <c r="BJ193" s="106"/>
      <c r="BK193" s="107">
        <f t="shared" si="25"/>
        <v>0</v>
      </c>
      <c r="BL193" s="104"/>
      <c r="BM193" s="104"/>
      <c r="BN193" s="104">
        <f t="shared" si="62"/>
        <v>0</v>
      </c>
      <c r="BU193" s="128">
        <f t="shared" si="81"/>
        <v>0</v>
      </c>
      <c r="BV193" s="128">
        <f t="shared" si="81"/>
        <v>0</v>
      </c>
      <c r="BW193" s="128">
        <f t="shared" si="81"/>
        <v>0</v>
      </c>
      <c r="BX193" s="128">
        <f t="shared" si="81"/>
        <v>0</v>
      </c>
      <c r="BY193" s="128">
        <f t="shared" si="81"/>
        <v>0</v>
      </c>
      <c r="BZ193" s="128">
        <f t="shared" si="81"/>
        <v>0</v>
      </c>
      <c r="CA193" s="128">
        <f t="shared" si="81"/>
        <v>0</v>
      </c>
      <c r="CB193" s="128">
        <f t="shared" si="81"/>
        <v>0</v>
      </c>
      <c r="CC193" s="128">
        <f t="shared" si="81"/>
        <v>0</v>
      </c>
      <c r="CD193" s="128">
        <f t="shared" si="81"/>
        <v>0</v>
      </c>
      <c r="CE193" s="128">
        <f t="shared" si="81"/>
        <v>0</v>
      </c>
      <c r="CF193" s="128">
        <f t="shared" si="81"/>
        <v>0</v>
      </c>
      <c r="CG193" s="128">
        <f t="shared" si="78"/>
        <v>0</v>
      </c>
      <c r="CH193" s="128">
        <f t="shared" si="78"/>
        <v>0</v>
      </c>
      <c r="CI193" s="128">
        <f t="shared" si="78"/>
        <v>0</v>
      </c>
      <c r="CJ193" s="128">
        <f t="shared" si="78"/>
        <v>0</v>
      </c>
      <c r="CK193" s="128">
        <f t="shared" si="78"/>
        <v>0</v>
      </c>
      <c r="CL193" s="128">
        <f t="shared" si="78"/>
        <v>0</v>
      </c>
      <c r="CM193" s="128">
        <f t="shared" si="78"/>
        <v>0</v>
      </c>
      <c r="CN193" s="128">
        <f t="shared" si="78"/>
        <v>0</v>
      </c>
      <c r="CO193" s="128">
        <f t="shared" si="80"/>
        <v>0</v>
      </c>
      <c r="CP193" s="128">
        <f t="shared" si="80"/>
        <v>0</v>
      </c>
      <c r="CQ193" s="128">
        <f t="shared" si="80"/>
        <v>0</v>
      </c>
      <c r="CR193" s="128">
        <f t="shared" si="80"/>
        <v>0</v>
      </c>
      <c r="CS193" s="128">
        <f t="shared" si="80"/>
        <v>0</v>
      </c>
      <c r="CT193" s="128">
        <f t="shared" si="80"/>
        <v>0</v>
      </c>
      <c r="CU193" s="128">
        <f t="shared" si="80"/>
        <v>0</v>
      </c>
      <c r="CV193" s="128">
        <f t="shared" si="80"/>
        <v>0</v>
      </c>
      <c r="CW193" s="128">
        <f t="shared" si="80"/>
        <v>0</v>
      </c>
      <c r="CX193" s="128">
        <f t="shared" si="80"/>
        <v>0</v>
      </c>
      <c r="CY193" s="128">
        <f t="shared" si="80"/>
        <v>0</v>
      </c>
      <c r="CZ193" s="128">
        <f t="shared" si="80"/>
        <v>0</v>
      </c>
      <c r="DA193" s="128">
        <f t="shared" si="76"/>
        <v>0</v>
      </c>
      <c r="DB193" s="128">
        <f t="shared" si="76"/>
        <v>0</v>
      </c>
      <c r="DC193" s="128"/>
    </row>
    <row r="194" spans="1:107" ht="10.8" thickBot="1">
      <c r="B194" s="71"/>
      <c r="C194" s="283"/>
      <c r="D194" s="284"/>
      <c r="E194" s="284"/>
      <c r="F194" s="285"/>
      <c r="G194" s="75"/>
      <c r="H194" s="286"/>
      <c r="I194" s="77"/>
      <c r="J194" s="96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8"/>
      <c r="AC194" s="97"/>
      <c r="AD194" s="97"/>
      <c r="AE194" s="97"/>
      <c r="AF194" s="97"/>
      <c r="AG194" s="98"/>
      <c r="AH194" s="97"/>
      <c r="AI194" s="97"/>
      <c r="AJ194" s="97"/>
      <c r="AK194" s="97"/>
      <c r="AL194" s="97"/>
      <c r="AM194" s="99"/>
      <c r="AN194" s="97"/>
      <c r="AO194" s="97"/>
      <c r="AP194" s="97"/>
      <c r="AQ194" s="97"/>
      <c r="AR194" s="100"/>
      <c r="AS194" s="97"/>
      <c r="AT194" s="97"/>
      <c r="AU194" s="100"/>
      <c r="AV194" s="97"/>
      <c r="AW194" s="97"/>
      <c r="AX194" s="97"/>
      <c r="AY194" s="97"/>
      <c r="AZ194" s="97"/>
      <c r="BA194" s="97"/>
      <c r="BB194" s="97"/>
      <c r="BC194" s="97"/>
      <c r="BD194" s="101"/>
      <c r="BE194" s="77"/>
      <c r="BF194" s="287">
        <f t="shared" si="61"/>
        <v>0</v>
      </c>
      <c r="BG194" s="288"/>
      <c r="BH194" s="289">
        <f>SUMIF($J$8:$BD$8,"Costed",J194:BD194)</f>
        <v>0</v>
      </c>
      <c r="BI194" s="290">
        <f t="shared" si="83"/>
        <v>0</v>
      </c>
      <c r="BJ194" s="291"/>
      <c r="BK194" s="292">
        <f t="shared" si="25"/>
        <v>0</v>
      </c>
      <c r="BL194" s="289">
        <f t="shared" ref="BL194" si="84">BH194+BK194</f>
        <v>0</v>
      </c>
      <c r="BM194" s="289">
        <v>0</v>
      </c>
      <c r="BN194" s="289">
        <f t="shared" si="62"/>
        <v>0</v>
      </c>
      <c r="BU194" s="128">
        <f t="shared" si="81"/>
        <v>0</v>
      </c>
      <c r="BV194" s="128">
        <f t="shared" si="81"/>
        <v>0</v>
      </c>
      <c r="BW194" s="128">
        <f t="shared" si="81"/>
        <v>0</v>
      </c>
      <c r="BX194" s="128">
        <f t="shared" si="81"/>
        <v>0</v>
      </c>
      <c r="BY194" s="128">
        <f t="shared" si="81"/>
        <v>0</v>
      </c>
      <c r="BZ194" s="128">
        <f t="shared" si="81"/>
        <v>0</v>
      </c>
      <c r="CA194" s="128">
        <f t="shared" si="81"/>
        <v>0</v>
      </c>
      <c r="CB194" s="128">
        <f t="shared" si="81"/>
        <v>0</v>
      </c>
      <c r="CC194" s="128">
        <f t="shared" si="81"/>
        <v>0</v>
      </c>
      <c r="CD194" s="128">
        <f t="shared" si="81"/>
        <v>0</v>
      </c>
      <c r="CE194" s="128">
        <f t="shared" si="81"/>
        <v>0</v>
      </c>
      <c r="CF194" s="128">
        <f t="shared" si="81"/>
        <v>0</v>
      </c>
      <c r="CG194" s="128">
        <f t="shared" si="78"/>
        <v>0</v>
      </c>
      <c r="CH194" s="128">
        <f t="shared" si="78"/>
        <v>0</v>
      </c>
      <c r="CI194" s="128">
        <f t="shared" si="78"/>
        <v>0</v>
      </c>
      <c r="CJ194" s="128">
        <f t="shared" si="78"/>
        <v>0</v>
      </c>
      <c r="CK194" s="128">
        <f t="shared" si="78"/>
        <v>0</v>
      </c>
      <c r="CL194" s="128">
        <f t="shared" si="78"/>
        <v>0</v>
      </c>
      <c r="CM194" s="128">
        <f t="shared" si="78"/>
        <v>0</v>
      </c>
      <c r="CN194" s="128">
        <f t="shared" si="78"/>
        <v>0</v>
      </c>
      <c r="CO194" s="128">
        <f t="shared" si="80"/>
        <v>0</v>
      </c>
      <c r="CP194" s="128">
        <f t="shared" si="80"/>
        <v>0</v>
      </c>
      <c r="CQ194" s="128">
        <f t="shared" si="80"/>
        <v>0</v>
      </c>
      <c r="CR194" s="128">
        <f t="shared" si="80"/>
        <v>0</v>
      </c>
      <c r="CS194" s="128">
        <f t="shared" si="80"/>
        <v>0</v>
      </c>
      <c r="CT194" s="128">
        <f t="shared" si="80"/>
        <v>0</v>
      </c>
      <c r="CU194" s="128">
        <f t="shared" si="80"/>
        <v>0</v>
      </c>
      <c r="CV194" s="128">
        <f t="shared" si="80"/>
        <v>0</v>
      </c>
      <c r="CW194" s="128">
        <f t="shared" si="80"/>
        <v>0</v>
      </c>
      <c r="CX194" s="128">
        <f t="shared" si="80"/>
        <v>0</v>
      </c>
      <c r="CY194" s="128">
        <f t="shared" si="80"/>
        <v>0</v>
      </c>
      <c r="CZ194" s="128">
        <f t="shared" si="80"/>
        <v>0</v>
      </c>
      <c r="DA194" s="128">
        <f t="shared" si="76"/>
        <v>0</v>
      </c>
      <c r="DB194" s="128">
        <f t="shared" si="76"/>
        <v>0</v>
      </c>
      <c r="DC194" s="128"/>
    </row>
    <row r="195" spans="1:107" ht="11.4" thickTop="1" thickBot="1">
      <c r="A195" s="148"/>
      <c r="B195" s="293"/>
      <c r="C195" s="294" t="s">
        <v>398</v>
      </c>
      <c r="D195" s="295"/>
      <c r="E195" s="296"/>
      <c r="F195" s="297"/>
      <c r="G195" s="298"/>
      <c r="H195" s="299"/>
      <c r="I195" s="300"/>
      <c r="J195" s="301">
        <f t="shared" ref="J195:P195" si="85">SUM(J9:J194)</f>
        <v>2</v>
      </c>
      <c r="K195" s="302">
        <f t="shared" si="85"/>
        <v>54.650000000000006</v>
      </c>
      <c r="L195" s="302">
        <f t="shared" si="85"/>
        <v>57.140000000000008</v>
      </c>
      <c r="M195" s="302">
        <f t="shared" si="85"/>
        <v>57.760000000000012</v>
      </c>
      <c r="N195" s="302">
        <f t="shared" si="85"/>
        <v>63.199999999999996</v>
      </c>
      <c r="O195" s="302">
        <f t="shared" si="85"/>
        <v>67.213756865143921</v>
      </c>
      <c r="P195" s="302">
        <f t="shared" si="85"/>
        <v>61.470000000000006</v>
      </c>
      <c r="Q195" s="302">
        <f t="shared" ref="Q195:BD195" si="86">SUM(Q9:Q194)</f>
        <v>67.92</v>
      </c>
      <c r="R195" s="303">
        <f t="shared" si="86"/>
        <v>66.710000000000008</v>
      </c>
      <c r="S195" s="303">
        <f t="shared" si="86"/>
        <v>65.55</v>
      </c>
      <c r="T195" s="302">
        <f t="shared" si="86"/>
        <v>62.253000000000007</v>
      </c>
      <c r="U195" s="302">
        <f t="shared" si="86"/>
        <v>62.790000000000013</v>
      </c>
      <c r="V195" s="303">
        <f t="shared" si="86"/>
        <v>64.140000000000015</v>
      </c>
      <c r="W195" s="302">
        <f t="shared" si="86"/>
        <v>69.071250000000006</v>
      </c>
      <c r="X195" s="302">
        <f t="shared" si="86"/>
        <v>67.350000000000009</v>
      </c>
      <c r="Y195" s="302">
        <f t="shared" si="86"/>
        <v>67.449999999999989</v>
      </c>
      <c r="Z195" s="302">
        <f t="shared" si="86"/>
        <v>67.08</v>
      </c>
      <c r="AA195" s="302">
        <f t="shared" si="86"/>
        <v>67.38</v>
      </c>
      <c r="AB195" s="302">
        <f t="shared" si="86"/>
        <v>66.640000000000015</v>
      </c>
      <c r="AC195" s="302">
        <f t="shared" si="86"/>
        <v>65.960000000000008</v>
      </c>
      <c r="AD195" s="303">
        <v>66.144781000000009</v>
      </c>
      <c r="AE195" s="303">
        <f t="shared" ref="AE195" si="87">SUM(AE9:AE194)</f>
        <v>65.410000000000011</v>
      </c>
      <c r="AF195" s="303">
        <f t="shared" si="86"/>
        <v>67.97999999999999</v>
      </c>
      <c r="AG195" s="302">
        <f t="shared" si="86"/>
        <v>67.88</v>
      </c>
      <c r="AH195" s="302">
        <f t="shared" si="86"/>
        <v>65.953249999999997</v>
      </c>
      <c r="AI195" s="302">
        <f t="shared" si="86"/>
        <v>67.106250000000017</v>
      </c>
      <c r="AJ195" s="302">
        <f t="shared" si="86"/>
        <v>65.056250000000006</v>
      </c>
      <c r="AK195" s="302">
        <f t="shared" si="86"/>
        <v>63.643749999999997</v>
      </c>
      <c r="AL195" s="302">
        <f t="shared" si="86"/>
        <v>59.806250000000006</v>
      </c>
      <c r="AM195" s="304">
        <f t="shared" si="86"/>
        <v>57.741250000000008</v>
      </c>
      <c r="AN195" s="302">
        <f t="shared" si="86"/>
        <v>49.666250000000005</v>
      </c>
      <c r="AO195" s="302">
        <f t="shared" si="86"/>
        <v>46.103749999999998</v>
      </c>
      <c r="AP195" s="302">
        <f t="shared" si="86"/>
        <v>44.563749999999999</v>
      </c>
      <c r="AQ195" s="302">
        <f t="shared" si="86"/>
        <v>39.488749999999996</v>
      </c>
      <c r="AR195" s="305">
        <f t="shared" si="86"/>
        <v>32.039499999999997</v>
      </c>
      <c r="AS195" s="302">
        <f t="shared" si="86"/>
        <v>24.556999999999999</v>
      </c>
      <c r="AT195" s="302">
        <f t="shared" si="86"/>
        <v>19.429499999999997</v>
      </c>
      <c r="AU195" s="305">
        <f t="shared" si="86"/>
        <v>11.592499999999999</v>
      </c>
      <c r="AV195" s="302">
        <f t="shared" si="86"/>
        <v>7.9274999999999993</v>
      </c>
      <c r="AW195" s="302">
        <f t="shared" si="86"/>
        <v>7.1</v>
      </c>
      <c r="AX195" s="302">
        <f t="shared" si="86"/>
        <v>7</v>
      </c>
      <c r="AY195" s="302">
        <f t="shared" si="86"/>
        <v>5</v>
      </c>
      <c r="AZ195" s="302">
        <f t="shared" si="86"/>
        <v>5</v>
      </c>
      <c r="BA195" s="302">
        <f t="shared" si="86"/>
        <v>0</v>
      </c>
      <c r="BB195" s="302">
        <f t="shared" si="86"/>
        <v>0</v>
      </c>
      <c r="BC195" s="302">
        <f t="shared" si="86"/>
        <v>0</v>
      </c>
      <c r="BD195" s="306">
        <f t="shared" si="86"/>
        <v>3</v>
      </c>
      <c r="BE195" s="307"/>
      <c r="BF195" s="308"/>
      <c r="BG195" s="309"/>
      <c r="BH195" s="310">
        <f>SUM(BH9:BH194)</f>
        <v>-676592.84701692697</v>
      </c>
      <c r="BI195" s="311"/>
      <c r="BJ195" s="310"/>
      <c r="BK195" s="310">
        <f>SUM(BK9:BK194)</f>
        <v>0</v>
      </c>
      <c r="BL195" s="310">
        <f>SUM(BL9:BL194)</f>
        <v>-676592.84701692697</v>
      </c>
      <c r="BM195" s="310">
        <f>SUM(BM9:BM194)</f>
        <v>22554526.276606489</v>
      </c>
      <c r="BN195" s="312">
        <f>BL195-BM195</f>
        <v>-23231119.123623416</v>
      </c>
      <c r="BU195" s="1">
        <f t="shared" ref="BU195:DB195" si="88">SUM(BU9:BU194)</f>
        <v>0</v>
      </c>
      <c r="BV195" s="1">
        <f t="shared" si="88"/>
        <v>0</v>
      </c>
      <c r="BW195" s="1">
        <f t="shared" si="88"/>
        <v>0</v>
      </c>
      <c r="BX195" s="1">
        <f t="shared" si="88"/>
        <v>0</v>
      </c>
      <c r="BY195" s="1">
        <f t="shared" si="88"/>
        <v>0</v>
      </c>
      <c r="BZ195" s="1">
        <f t="shared" si="88"/>
        <v>0</v>
      </c>
      <c r="CA195" s="1">
        <f t="shared" si="88"/>
        <v>0</v>
      </c>
      <c r="CB195" s="1">
        <f t="shared" si="88"/>
        <v>0</v>
      </c>
      <c r="CC195" s="1">
        <f t="shared" si="88"/>
        <v>0</v>
      </c>
      <c r="CD195" s="1">
        <f t="shared" si="88"/>
        <v>0</v>
      </c>
      <c r="CE195" s="1">
        <f t="shared" si="88"/>
        <v>0</v>
      </c>
      <c r="CF195" s="1">
        <f t="shared" si="88"/>
        <v>0</v>
      </c>
      <c r="CG195" s="1">
        <f t="shared" si="88"/>
        <v>0</v>
      </c>
      <c r="CH195" s="1">
        <f t="shared" si="88"/>
        <v>0</v>
      </c>
      <c r="CI195" s="1">
        <f t="shared" si="88"/>
        <v>0</v>
      </c>
      <c r="CJ195" s="1">
        <f t="shared" si="88"/>
        <v>0</v>
      </c>
      <c r="CK195" s="1">
        <f t="shared" si="88"/>
        <v>0</v>
      </c>
      <c r="CL195" s="1">
        <f t="shared" si="88"/>
        <v>0</v>
      </c>
      <c r="CM195" s="1">
        <f t="shared" si="88"/>
        <v>0</v>
      </c>
      <c r="CN195" s="1">
        <f t="shared" si="88"/>
        <v>0</v>
      </c>
      <c r="CO195" s="1">
        <f t="shared" si="88"/>
        <v>0</v>
      </c>
      <c r="CP195" s="1">
        <f t="shared" si="88"/>
        <v>0</v>
      </c>
      <c r="CQ195" s="1">
        <f t="shared" si="88"/>
        <v>0</v>
      </c>
      <c r="CR195" s="1">
        <f t="shared" si="88"/>
        <v>0</v>
      </c>
      <c r="CS195" s="1">
        <f t="shared" si="88"/>
        <v>0</v>
      </c>
      <c r="CT195" s="1">
        <f t="shared" si="88"/>
        <v>0</v>
      </c>
      <c r="CU195" s="1">
        <f t="shared" si="88"/>
        <v>0</v>
      </c>
      <c r="CV195" s="1">
        <f t="shared" si="88"/>
        <v>0</v>
      </c>
      <c r="CW195" s="1">
        <f t="shared" si="88"/>
        <v>0</v>
      </c>
      <c r="CX195" s="1">
        <f t="shared" si="88"/>
        <v>0</v>
      </c>
      <c r="CY195" s="1">
        <f t="shared" si="88"/>
        <v>0</v>
      </c>
      <c r="CZ195" s="1">
        <f t="shared" si="88"/>
        <v>0</v>
      </c>
      <c r="DA195" s="1">
        <f t="shared" si="88"/>
        <v>0</v>
      </c>
      <c r="DB195" s="1">
        <f t="shared" si="88"/>
        <v>0</v>
      </c>
    </row>
    <row r="196" spans="1:107">
      <c r="B196" s="313"/>
      <c r="C196" s="314" t="str">
        <f>C13</f>
        <v>DIRECTORS</v>
      </c>
      <c r="D196" s="315"/>
      <c r="E196" s="316"/>
      <c r="F196" s="317"/>
      <c r="H196" s="318" t="s">
        <v>26</v>
      </c>
      <c r="J196" s="319">
        <f t="shared" ref="J196:Y207" si="89">SUMIF($B$9:$B$195,$H196,J$9:J$195)</f>
        <v>0</v>
      </c>
      <c r="K196" s="320">
        <f t="shared" si="89"/>
        <v>0.55000000000000004</v>
      </c>
      <c r="L196" s="320">
        <f t="shared" si="89"/>
        <v>0.65</v>
      </c>
      <c r="M196" s="320">
        <f t="shared" si="89"/>
        <v>0.60000000000000009</v>
      </c>
      <c r="N196" s="320">
        <f t="shared" si="89"/>
        <v>0.60000000000000009</v>
      </c>
      <c r="O196" s="320">
        <f t="shared" si="89"/>
        <v>0.60000000000000009</v>
      </c>
      <c r="P196" s="320">
        <f t="shared" si="89"/>
        <v>0.5</v>
      </c>
      <c r="Q196" s="320">
        <f t="shared" si="89"/>
        <v>0.5</v>
      </c>
      <c r="R196" s="320">
        <f t="shared" si="89"/>
        <v>0.55000000000000004</v>
      </c>
      <c r="S196" s="320">
        <f t="shared" si="89"/>
        <v>0.55000000000000004</v>
      </c>
      <c r="T196" s="320">
        <f t="shared" si="89"/>
        <v>0.55000000000000004</v>
      </c>
      <c r="U196" s="320">
        <f t="shared" si="89"/>
        <v>0.55000000000000004</v>
      </c>
      <c r="V196" s="320">
        <f t="shared" si="89"/>
        <v>0.55000000000000004</v>
      </c>
      <c r="W196" s="320">
        <f t="shared" si="89"/>
        <v>0.55000000000000004</v>
      </c>
      <c r="X196" s="320">
        <f t="shared" si="89"/>
        <v>0.55000000000000004</v>
      </c>
      <c r="Y196" s="320">
        <f t="shared" si="89"/>
        <v>0.55000000000000004</v>
      </c>
      <c r="Z196" s="320">
        <f t="shared" ref="T196:AI207" si="90">SUMIF($B$9:$B$195,$H196,Z$9:Z$195)</f>
        <v>0.55000000000000004</v>
      </c>
      <c r="AA196" s="320">
        <f t="shared" si="90"/>
        <v>0.55000000000000004</v>
      </c>
      <c r="AB196" s="320">
        <f t="shared" si="90"/>
        <v>0.55000000000000004</v>
      </c>
      <c r="AC196" s="320">
        <f t="shared" si="90"/>
        <v>0.55000000000000004</v>
      </c>
      <c r="AD196" s="320">
        <v>0.55000000000000004</v>
      </c>
      <c r="AE196" s="320">
        <f t="shared" ref="AE196:AT207" si="91">SUMIF($B$9:$B$195,$H196,AE$9:AE$195)</f>
        <v>0.55000000000000004</v>
      </c>
      <c r="AF196" s="320">
        <f t="shared" si="91"/>
        <v>0.55000000000000004</v>
      </c>
      <c r="AG196" s="321">
        <f t="shared" si="91"/>
        <v>0.55000000000000004</v>
      </c>
      <c r="AH196" s="320">
        <f t="shared" si="91"/>
        <v>0.2</v>
      </c>
      <c r="AI196" s="320">
        <f t="shared" si="91"/>
        <v>0.2</v>
      </c>
      <c r="AJ196" s="320">
        <f t="shared" si="91"/>
        <v>0.2</v>
      </c>
      <c r="AK196" s="320">
        <f t="shared" si="91"/>
        <v>0.2</v>
      </c>
      <c r="AL196" s="320">
        <f t="shared" si="91"/>
        <v>0.2</v>
      </c>
      <c r="AM196" s="322">
        <f t="shared" si="91"/>
        <v>0.2</v>
      </c>
      <c r="AN196" s="320">
        <f t="shared" si="91"/>
        <v>0.2</v>
      </c>
      <c r="AO196" s="320">
        <f t="shared" si="91"/>
        <v>0.2</v>
      </c>
      <c r="AP196" s="320">
        <f t="shared" si="91"/>
        <v>0.2</v>
      </c>
      <c r="AQ196" s="320">
        <f t="shared" si="91"/>
        <v>0.2</v>
      </c>
      <c r="AR196" s="323">
        <f t="shared" si="91"/>
        <v>0.2</v>
      </c>
      <c r="AS196" s="320">
        <f t="shared" si="91"/>
        <v>0.2</v>
      </c>
      <c r="AT196" s="320">
        <f t="shared" si="91"/>
        <v>0.2</v>
      </c>
      <c r="AU196" s="323">
        <f t="shared" ref="AO196:BD207" si="92">SUMIF($B$9:$B$195,$H196,AU$9:AU$195)</f>
        <v>0</v>
      </c>
      <c r="AV196" s="320">
        <f t="shared" si="92"/>
        <v>0</v>
      </c>
      <c r="AW196" s="320">
        <f t="shared" si="92"/>
        <v>0</v>
      </c>
      <c r="AX196" s="320">
        <f t="shared" si="92"/>
        <v>0</v>
      </c>
      <c r="AY196" s="320">
        <f t="shared" si="92"/>
        <v>0</v>
      </c>
      <c r="AZ196" s="320">
        <f t="shared" si="92"/>
        <v>0</v>
      </c>
      <c r="BA196" s="320">
        <f t="shared" si="92"/>
        <v>0</v>
      </c>
      <c r="BB196" s="320">
        <f t="shared" si="92"/>
        <v>0</v>
      </c>
      <c r="BC196" s="320">
        <f t="shared" si="92"/>
        <v>0</v>
      </c>
      <c r="BD196" s="324">
        <f t="shared" si="92"/>
        <v>0</v>
      </c>
      <c r="BL196" s="326"/>
      <c r="BM196" s="326"/>
      <c r="BN196" s="326"/>
      <c r="BU196" s="149">
        <f>BU195/V195</f>
        <v>0</v>
      </c>
      <c r="BV196" s="149">
        <f t="shared" ref="BV196:DB196" si="93">BV195/W195</f>
        <v>0</v>
      </c>
      <c r="BW196" s="149">
        <f t="shared" si="93"/>
        <v>0</v>
      </c>
      <c r="BX196" s="149">
        <f t="shared" si="93"/>
        <v>0</v>
      </c>
      <c r="BY196" s="149">
        <f t="shared" si="93"/>
        <v>0</v>
      </c>
      <c r="BZ196" s="149">
        <f t="shared" si="93"/>
        <v>0</v>
      </c>
      <c r="CA196" s="149">
        <f t="shared" si="93"/>
        <v>0</v>
      </c>
      <c r="CB196" s="149">
        <f t="shared" si="93"/>
        <v>0</v>
      </c>
      <c r="CC196" s="149">
        <f t="shared" si="93"/>
        <v>0</v>
      </c>
      <c r="CD196" s="149">
        <f t="shared" si="93"/>
        <v>0</v>
      </c>
      <c r="CE196" s="149">
        <f t="shared" si="93"/>
        <v>0</v>
      </c>
      <c r="CF196" s="149">
        <f t="shared" si="93"/>
        <v>0</v>
      </c>
      <c r="CG196" s="149">
        <f t="shared" si="93"/>
        <v>0</v>
      </c>
      <c r="CH196" s="149">
        <f t="shared" si="93"/>
        <v>0</v>
      </c>
      <c r="CI196" s="149">
        <f t="shared" si="93"/>
        <v>0</v>
      </c>
      <c r="CJ196" s="149">
        <f t="shared" si="93"/>
        <v>0</v>
      </c>
      <c r="CK196" s="149">
        <f>CK195/AL195</f>
        <v>0</v>
      </c>
      <c r="CL196" s="149">
        <f t="shared" si="93"/>
        <v>0</v>
      </c>
      <c r="CM196" s="149">
        <f t="shared" si="93"/>
        <v>0</v>
      </c>
      <c r="CN196" s="149">
        <f t="shared" si="93"/>
        <v>0</v>
      </c>
      <c r="CO196" s="149">
        <f t="shared" si="93"/>
        <v>0</v>
      </c>
      <c r="CP196" s="149">
        <f t="shared" si="93"/>
        <v>0</v>
      </c>
      <c r="CQ196" s="149">
        <f t="shared" si="93"/>
        <v>0</v>
      </c>
      <c r="CR196" s="149">
        <f t="shared" si="93"/>
        <v>0</v>
      </c>
      <c r="CS196" s="149">
        <f t="shared" si="93"/>
        <v>0</v>
      </c>
      <c r="CT196" s="149">
        <f t="shared" si="93"/>
        <v>0</v>
      </c>
      <c r="CU196" s="149">
        <f t="shared" si="93"/>
        <v>0</v>
      </c>
      <c r="CV196" s="149">
        <f t="shared" si="93"/>
        <v>0</v>
      </c>
      <c r="CW196" s="149">
        <f t="shared" si="93"/>
        <v>0</v>
      </c>
      <c r="CX196" s="149">
        <f t="shared" si="93"/>
        <v>0</v>
      </c>
      <c r="CY196" s="149">
        <f t="shared" si="93"/>
        <v>0</v>
      </c>
      <c r="CZ196" s="149" t="e">
        <f t="shared" si="93"/>
        <v>#DIV/0!</v>
      </c>
      <c r="DA196" s="149" t="e">
        <f t="shared" si="93"/>
        <v>#DIV/0!</v>
      </c>
      <c r="DB196" s="149" t="e">
        <f t="shared" si="93"/>
        <v>#DIV/0!</v>
      </c>
    </row>
    <row r="197" spans="1:107">
      <c r="B197" s="327"/>
      <c r="C197" s="328" t="str">
        <f>C16</f>
        <v>PROJECT DELIVERY</v>
      </c>
      <c r="D197" s="316"/>
      <c r="E197" s="316"/>
      <c r="F197" s="317"/>
      <c r="H197" s="329" t="s">
        <v>31</v>
      </c>
      <c r="J197" s="319">
        <f t="shared" si="89"/>
        <v>0</v>
      </c>
      <c r="K197" s="320">
        <f t="shared" si="89"/>
        <v>7.45</v>
      </c>
      <c r="L197" s="320">
        <f t="shared" si="89"/>
        <v>7.3900000000000006</v>
      </c>
      <c r="M197" s="320">
        <f t="shared" si="89"/>
        <v>7.8</v>
      </c>
      <c r="N197" s="320">
        <f t="shared" si="89"/>
        <v>6.81</v>
      </c>
      <c r="O197" s="320">
        <f t="shared" si="89"/>
        <v>6.3237568651439213</v>
      </c>
      <c r="P197" s="320">
        <f t="shared" si="89"/>
        <v>5.7</v>
      </c>
      <c r="Q197" s="320">
        <f t="shared" si="89"/>
        <v>6.8100000000000005</v>
      </c>
      <c r="R197" s="320">
        <f t="shared" si="89"/>
        <v>6.3000000000000007</v>
      </c>
      <c r="S197" s="320">
        <f t="shared" si="89"/>
        <v>6.3000000000000007</v>
      </c>
      <c r="T197" s="320">
        <f t="shared" si="90"/>
        <v>6.3000000000000007</v>
      </c>
      <c r="U197" s="320">
        <f t="shared" si="90"/>
        <v>6.3000000000000007</v>
      </c>
      <c r="V197" s="320">
        <f t="shared" si="90"/>
        <v>6.29</v>
      </c>
      <c r="W197" s="320">
        <f t="shared" si="90"/>
        <v>6.3000000000000007</v>
      </c>
      <c r="X197" s="320">
        <f t="shared" si="90"/>
        <v>6.29</v>
      </c>
      <c r="Y197" s="320">
        <f t="shared" si="90"/>
        <v>7.6</v>
      </c>
      <c r="Z197" s="320">
        <f t="shared" si="90"/>
        <v>6.4</v>
      </c>
      <c r="AA197" s="320">
        <f t="shared" si="90"/>
        <v>6.9</v>
      </c>
      <c r="AB197" s="320">
        <f t="shared" si="90"/>
        <v>6.9</v>
      </c>
      <c r="AC197" s="320">
        <f t="shared" si="90"/>
        <v>7.04</v>
      </c>
      <c r="AD197" s="320">
        <v>7.07</v>
      </c>
      <c r="AE197" s="320">
        <f t="shared" si="91"/>
        <v>7.1099999999999994</v>
      </c>
      <c r="AF197" s="320">
        <f t="shared" si="91"/>
        <v>6.98</v>
      </c>
      <c r="AG197" s="321">
        <f t="shared" si="91"/>
        <v>7.55</v>
      </c>
      <c r="AH197" s="320">
        <f t="shared" si="91"/>
        <v>7.8</v>
      </c>
      <c r="AI197" s="320">
        <f t="shared" si="91"/>
        <v>8</v>
      </c>
      <c r="AJ197" s="320">
        <f t="shared" si="91"/>
        <v>8</v>
      </c>
      <c r="AK197" s="320">
        <f t="shared" si="91"/>
        <v>7.6999999999999993</v>
      </c>
      <c r="AL197" s="320">
        <f t="shared" si="91"/>
        <v>8</v>
      </c>
      <c r="AM197" s="322">
        <f t="shared" si="91"/>
        <v>8</v>
      </c>
      <c r="AN197" s="320">
        <f t="shared" si="91"/>
        <v>8</v>
      </c>
      <c r="AO197" s="320">
        <f t="shared" si="92"/>
        <v>8</v>
      </c>
      <c r="AP197" s="320">
        <f t="shared" si="92"/>
        <v>8</v>
      </c>
      <c r="AQ197" s="320">
        <f t="shared" si="92"/>
        <v>8</v>
      </c>
      <c r="AR197" s="323">
        <f t="shared" si="92"/>
        <v>8</v>
      </c>
      <c r="AS197" s="320">
        <f t="shared" si="92"/>
        <v>6</v>
      </c>
      <c r="AT197" s="320">
        <f t="shared" si="92"/>
        <v>5</v>
      </c>
      <c r="AU197" s="323">
        <f t="shared" si="92"/>
        <v>1.6</v>
      </c>
      <c r="AV197" s="320">
        <f t="shared" si="92"/>
        <v>1</v>
      </c>
      <c r="AW197" s="320">
        <f t="shared" si="92"/>
        <v>1</v>
      </c>
      <c r="AX197" s="320">
        <f t="shared" si="92"/>
        <v>1</v>
      </c>
      <c r="AY197" s="320">
        <f t="shared" si="92"/>
        <v>1</v>
      </c>
      <c r="AZ197" s="320">
        <f t="shared" si="92"/>
        <v>1</v>
      </c>
      <c r="BA197" s="320">
        <f t="shared" si="92"/>
        <v>0</v>
      </c>
      <c r="BB197" s="320">
        <f t="shared" si="92"/>
        <v>0</v>
      </c>
      <c r="BC197" s="320">
        <f t="shared" si="92"/>
        <v>0</v>
      </c>
      <c r="BD197" s="324">
        <f t="shared" si="92"/>
        <v>0</v>
      </c>
      <c r="BG197" s="330"/>
      <c r="BH197" s="331">
        <v>15363709.99</v>
      </c>
      <c r="BI197" s="332" t="s">
        <v>399</v>
      </c>
      <c r="BK197" s="148"/>
      <c r="BL197" s="149"/>
      <c r="BM197" s="149"/>
      <c r="BN197" s="149"/>
    </row>
    <row r="198" spans="1:107">
      <c r="B198" s="327"/>
      <c r="C198" s="328" t="str">
        <f>C28</f>
        <v>ENGINEERING</v>
      </c>
      <c r="D198" s="316"/>
      <c r="E198" s="316"/>
      <c r="F198" s="317"/>
      <c r="H198" s="329" t="s">
        <v>62</v>
      </c>
      <c r="J198" s="319">
        <f t="shared" si="89"/>
        <v>0</v>
      </c>
      <c r="K198" s="320">
        <f t="shared" si="89"/>
        <v>14.94</v>
      </c>
      <c r="L198" s="320">
        <f t="shared" si="89"/>
        <v>15.84</v>
      </c>
      <c r="M198" s="320">
        <f t="shared" si="89"/>
        <v>17</v>
      </c>
      <c r="N198" s="320">
        <f t="shared" si="89"/>
        <v>17</v>
      </c>
      <c r="O198" s="320">
        <f t="shared" si="89"/>
        <v>19</v>
      </c>
      <c r="P198" s="320">
        <f t="shared" si="89"/>
        <v>18.78</v>
      </c>
      <c r="Q198" s="320">
        <f t="shared" si="89"/>
        <v>18.93</v>
      </c>
      <c r="R198" s="320">
        <f t="shared" si="89"/>
        <v>19</v>
      </c>
      <c r="S198" s="320">
        <f t="shared" si="89"/>
        <v>20</v>
      </c>
      <c r="T198" s="320">
        <f t="shared" si="90"/>
        <v>19</v>
      </c>
      <c r="U198" s="320">
        <f t="shared" si="90"/>
        <v>21</v>
      </c>
      <c r="V198" s="320">
        <f t="shared" si="90"/>
        <v>21</v>
      </c>
      <c r="W198" s="320">
        <f t="shared" si="90"/>
        <v>26</v>
      </c>
      <c r="X198" s="320">
        <f t="shared" si="90"/>
        <v>25.04</v>
      </c>
      <c r="Y198" s="320">
        <f t="shared" si="90"/>
        <v>24</v>
      </c>
      <c r="Z198" s="320">
        <f t="shared" si="90"/>
        <v>24</v>
      </c>
      <c r="AA198" s="320">
        <f t="shared" si="90"/>
        <v>24.5</v>
      </c>
      <c r="AB198" s="320">
        <f t="shared" si="90"/>
        <v>25</v>
      </c>
      <c r="AC198" s="320">
        <f t="shared" si="90"/>
        <v>25</v>
      </c>
      <c r="AD198" s="320">
        <v>25</v>
      </c>
      <c r="AE198" s="320">
        <f t="shared" si="91"/>
        <v>24.34</v>
      </c>
      <c r="AF198" s="320">
        <f t="shared" si="91"/>
        <v>24</v>
      </c>
      <c r="AG198" s="321">
        <f t="shared" si="91"/>
        <v>24</v>
      </c>
      <c r="AH198" s="320">
        <f t="shared" si="91"/>
        <v>23</v>
      </c>
      <c r="AI198" s="320">
        <f t="shared" si="91"/>
        <v>24</v>
      </c>
      <c r="AJ198" s="320">
        <f t="shared" si="91"/>
        <v>23</v>
      </c>
      <c r="AK198" s="320">
        <f t="shared" si="91"/>
        <v>23</v>
      </c>
      <c r="AL198" s="320">
        <f t="shared" si="91"/>
        <v>19</v>
      </c>
      <c r="AM198" s="322">
        <f t="shared" si="91"/>
        <v>19</v>
      </c>
      <c r="AN198" s="320">
        <f t="shared" si="91"/>
        <v>16</v>
      </c>
      <c r="AO198" s="320">
        <f t="shared" si="92"/>
        <v>14</v>
      </c>
      <c r="AP198" s="320">
        <f t="shared" si="92"/>
        <v>13</v>
      </c>
      <c r="AQ198" s="320">
        <f t="shared" si="92"/>
        <v>12</v>
      </c>
      <c r="AR198" s="323">
        <f t="shared" si="92"/>
        <v>6</v>
      </c>
      <c r="AS198" s="320">
        <f t="shared" si="92"/>
        <v>3</v>
      </c>
      <c r="AT198" s="320">
        <f t="shared" si="92"/>
        <v>3</v>
      </c>
      <c r="AU198" s="323">
        <f t="shared" si="92"/>
        <v>3</v>
      </c>
      <c r="AV198" s="320">
        <f t="shared" si="92"/>
        <v>3</v>
      </c>
      <c r="AW198" s="320">
        <f t="shared" si="92"/>
        <v>3</v>
      </c>
      <c r="AX198" s="320">
        <f t="shared" si="92"/>
        <v>3</v>
      </c>
      <c r="AY198" s="320">
        <f t="shared" si="92"/>
        <v>3</v>
      </c>
      <c r="AZ198" s="320">
        <f t="shared" si="92"/>
        <v>3</v>
      </c>
      <c r="BA198" s="320">
        <f t="shared" si="92"/>
        <v>0</v>
      </c>
      <c r="BB198" s="320">
        <f t="shared" si="92"/>
        <v>0</v>
      </c>
      <c r="BC198" s="320">
        <f t="shared" si="92"/>
        <v>0</v>
      </c>
      <c r="BD198" s="324">
        <f t="shared" si="92"/>
        <v>0</v>
      </c>
      <c r="BG198" s="330"/>
      <c r="BH198" s="148"/>
      <c r="BK198" s="333"/>
      <c r="BL198" s="334"/>
      <c r="BM198" s="149"/>
    </row>
    <row r="199" spans="1:107">
      <c r="B199" s="327"/>
      <c r="C199" s="328" t="str">
        <f>C56</f>
        <v>CONSTRUCTION MANAGEMENT</v>
      </c>
      <c r="D199" s="316"/>
      <c r="E199" s="316"/>
      <c r="F199" s="317"/>
      <c r="H199" s="329" t="s">
        <v>141</v>
      </c>
      <c r="J199" s="319">
        <f t="shared" si="89"/>
        <v>0</v>
      </c>
      <c r="K199" s="320">
        <f t="shared" si="89"/>
        <v>6</v>
      </c>
      <c r="L199" s="320">
        <f t="shared" si="89"/>
        <v>6</v>
      </c>
      <c r="M199" s="320">
        <f t="shared" si="89"/>
        <v>5.8900000000000006</v>
      </c>
      <c r="N199" s="320">
        <f t="shared" si="89"/>
        <v>7</v>
      </c>
      <c r="O199" s="320">
        <f t="shared" si="89"/>
        <v>8.2899999999999991</v>
      </c>
      <c r="P199" s="320">
        <f t="shared" si="89"/>
        <v>6</v>
      </c>
      <c r="Q199" s="320">
        <f t="shared" si="89"/>
        <v>7</v>
      </c>
      <c r="R199" s="320">
        <f t="shared" si="89"/>
        <v>6</v>
      </c>
      <c r="S199" s="320">
        <f t="shared" si="89"/>
        <v>8</v>
      </c>
      <c r="T199" s="320">
        <f t="shared" si="90"/>
        <v>8</v>
      </c>
      <c r="U199" s="320">
        <f t="shared" si="90"/>
        <v>9</v>
      </c>
      <c r="V199" s="320">
        <f t="shared" si="90"/>
        <v>10</v>
      </c>
      <c r="W199" s="320">
        <f t="shared" si="90"/>
        <v>9</v>
      </c>
      <c r="X199" s="320">
        <f t="shared" si="90"/>
        <v>9</v>
      </c>
      <c r="Y199" s="320">
        <f t="shared" si="90"/>
        <v>9</v>
      </c>
      <c r="Z199" s="320">
        <f t="shared" si="90"/>
        <v>9</v>
      </c>
      <c r="AA199" s="320">
        <f t="shared" si="90"/>
        <v>8</v>
      </c>
      <c r="AB199" s="320">
        <f t="shared" si="90"/>
        <v>8</v>
      </c>
      <c r="AC199" s="320">
        <f t="shared" si="90"/>
        <v>8</v>
      </c>
      <c r="AD199" s="320">
        <v>8</v>
      </c>
      <c r="AE199" s="320">
        <f t="shared" si="91"/>
        <v>8</v>
      </c>
      <c r="AF199" s="320">
        <f t="shared" si="91"/>
        <v>8</v>
      </c>
      <c r="AG199" s="321">
        <f t="shared" si="91"/>
        <v>8</v>
      </c>
      <c r="AH199" s="320">
        <f t="shared" si="91"/>
        <v>8</v>
      </c>
      <c r="AI199" s="320">
        <f t="shared" si="91"/>
        <v>8</v>
      </c>
      <c r="AJ199" s="320">
        <f t="shared" si="91"/>
        <v>8</v>
      </c>
      <c r="AK199" s="320">
        <f t="shared" si="91"/>
        <v>7</v>
      </c>
      <c r="AL199" s="320">
        <f t="shared" si="91"/>
        <v>7</v>
      </c>
      <c r="AM199" s="322">
        <f t="shared" si="91"/>
        <v>6</v>
      </c>
      <c r="AN199" s="320">
        <f t="shared" si="91"/>
        <v>4</v>
      </c>
      <c r="AO199" s="320">
        <f t="shared" si="92"/>
        <v>3</v>
      </c>
      <c r="AP199" s="320">
        <f t="shared" si="92"/>
        <v>3</v>
      </c>
      <c r="AQ199" s="320">
        <f t="shared" si="92"/>
        <v>3</v>
      </c>
      <c r="AR199" s="323">
        <f t="shared" si="92"/>
        <v>3</v>
      </c>
      <c r="AS199" s="320">
        <f t="shared" si="92"/>
        <v>2</v>
      </c>
      <c r="AT199" s="320">
        <f t="shared" si="92"/>
        <v>1</v>
      </c>
      <c r="AU199" s="323">
        <f t="shared" si="92"/>
        <v>1</v>
      </c>
      <c r="AV199" s="320">
        <f t="shared" si="92"/>
        <v>1</v>
      </c>
      <c r="AW199" s="320">
        <f t="shared" si="92"/>
        <v>1</v>
      </c>
      <c r="AX199" s="320">
        <f t="shared" si="92"/>
        <v>1</v>
      </c>
      <c r="AY199" s="320">
        <f t="shared" si="92"/>
        <v>1</v>
      </c>
      <c r="AZ199" s="320">
        <f t="shared" si="92"/>
        <v>1</v>
      </c>
      <c r="BA199" s="320">
        <f t="shared" si="92"/>
        <v>0</v>
      </c>
      <c r="BB199" s="320">
        <f t="shared" si="92"/>
        <v>0</v>
      </c>
      <c r="BC199" s="320">
        <f t="shared" si="92"/>
        <v>0</v>
      </c>
      <c r="BD199" s="324">
        <f t="shared" si="92"/>
        <v>0</v>
      </c>
      <c r="BG199" s="330"/>
      <c r="BH199" s="148"/>
      <c r="BI199" s="332" t="s">
        <v>400</v>
      </c>
      <c r="BL199" s="335"/>
    </row>
    <row r="200" spans="1:107">
      <c r="B200" s="327"/>
      <c r="C200" s="328" t="str">
        <f>C67</f>
        <v>UTILITIES</v>
      </c>
      <c r="D200" s="316"/>
      <c r="E200" s="316"/>
      <c r="F200" s="317"/>
      <c r="H200" s="329" t="s">
        <v>171</v>
      </c>
      <c r="J200" s="319">
        <f t="shared" si="89"/>
        <v>0</v>
      </c>
      <c r="K200" s="320">
        <f t="shared" si="89"/>
        <v>4</v>
      </c>
      <c r="L200" s="320">
        <f t="shared" si="89"/>
        <v>4</v>
      </c>
      <c r="M200" s="320">
        <f t="shared" si="89"/>
        <v>4</v>
      </c>
      <c r="N200" s="320">
        <f t="shared" si="89"/>
        <v>4</v>
      </c>
      <c r="O200" s="320">
        <f t="shared" si="89"/>
        <v>4</v>
      </c>
      <c r="P200" s="320">
        <f t="shared" si="89"/>
        <v>3</v>
      </c>
      <c r="Q200" s="320">
        <f t="shared" si="89"/>
        <v>3</v>
      </c>
      <c r="R200" s="320">
        <f t="shared" si="89"/>
        <v>3</v>
      </c>
      <c r="S200" s="320">
        <f t="shared" si="89"/>
        <v>2</v>
      </c>
      <c r="T200" s="320">
        <f t="shared" si="90"/>
        <v>2</v>
      </c>
      <c r="U200" s="320">
        <f t="shared" si="90"/>
        <v>2</v>
      </c>
      <c r="V200" s="320">
        <f t="shared" si="90"/>
        <v>2</v>
      </c>
      <c r="W200" s="320">
        <f t="shared" si="90"/>
        <v>2</v>
      </c>
      <c r="X200" s="320">
        <f t="shared" si="90"/>
        <v>2</v>
      </c>
      <c r="Y200" s="320">
        <f t="shared" si="90"/>
        <v>2</v>
      </c>
      <c r="Z200" s="320">
        <f t="shared" si="90"/>
        <v>2</v>
      </c>
      <c r="AA200" s="320">
        <f t="shared" si="90"/>
        <v>1.69</v>
      </c>
      <c r="AB200" s="320">
        <f t="shared" si="90"/>
        <v>1</v>
      </c>
      <c r="AC200" s="320">
        <f t="shared" si="90"/>
        <v>1</v>
      </c>
      <c r="AD200" s="320">
        <v>1</v>
      </c>
      <c r="AE200" s="320">
        <f t="shared" si="91"/>
        <v>1</v>
      </c>
      <c r="AF200" s="320">
        <f t="shared" si="91"/>
        <v>1</v>
      </c>
      <c r="AG200" s="321">
        <f t="shared" si="91"/>
        <v>1</v>
      </c>
      <c r="AH200" s="320">
        <f t="shared" si="91"/>
        <v>1</v>
      </c>
      <c r="AI200" s="320">
        <f t="shared" si="91"/>
        <v>1</v>
      </c>
      <c r="AJ200" s="320">
        <f t="shared" si="91"/>
        <v>1</v>
      </c>
      <c r="AK200" s="320">
        <f t="shared" si="91"/>
        <v>1</v>
      </c>
      <c r="AL200" s="320">
        <f t="shared" si="91"/>
        <v>1</v>
      </c>
      <c r="AM200" s="322">
        <f t="shared" si="91"/>
        <v>1</v>
      </c>
      <c r="AN200" s="320">
        <f t="shared" si="91"/>
        <v>1</v>
      </c>
      <c r="AO200" s="320">
        <f t="shared" si="92"/>
        <v>1</v>
      </c>
      <c r="AP200" s="320">
        <f t="shared" si="92"/>
        <v>1</v>
      </c>
      <c r="AQ200" s="320">
        <f t="shared" si="92"/>
        <v>0</v>
      </c>
      <c r="AR200" s="323">
        <f t="shared" si="92"/>
        <v>0</v>
      </c>
      <c r="AS200" s="320">
        <f t="shared" si="92"/>
        <v>0</v>
      </c>
      <c r="AT200" s="320">
        <f t="shared" si="92"/>
        <v>0</v>
      </c>
      <c r="AU200" s="323">
        <f t="shared" si="92"/>
        <v>0</v>
      </c>
      <c r="AV200" s="320">
        <f t="shared" si="92"/>
        <v>0</v>
      </c>
      <c r="AW200" s="320">
        <f t="shared" si="92"/>
        <v>0</v>
      </c>
      <c r="AX200" s="320">
        <f t="shared" si="92"/>
        <v>0</v>
      </c>
      <c r="AY200" s="320">
        <f t="shared" si="92"/>
        <v>0</v>
      </c>
      <c r="AZ200" s="320">
        <f t="shared" si="92"/>
        <v>0</v>
      </c>
      <c r="BA200" s="320">
        <f t="shared" si="92"/>
        <v>0</v>
      </c>
      <c r="BB200" s="320">
        <f t="shared" si="92"/>
        <v>0</v>
      </c>
      <c r="BC200" s="320">
        <f t="shared" si="92"/>
        <v>0</v>
      </c>
      <c r="BD200" s="324">
        <f t="shared" si="92"/>
        <v>0</v>
      </c>
      <c r="BG200" s="330"/>
      <c r="BH200" s="331">
        <v>433265</v>
      </c>
      <c r="BI200" s="332" t="s">
        <v>401</v>
      </c>
      <c r="BL200" s="335"/>
    </row>
    <row r="201" spans="1:107">
      <c r="B201" s="327"/>
      <c r="C201" s="328" t="str">
        <f>C71</f>
        <v>COMMERCIAL</v>
      </c>
      <c r="D201" s="316"/>
      <c r="E201" s="316"/>
      <c r="F201" s="317"/>
      <c r="H201" s="329" t="s">
        <v>177</v>
      </c>
      <c r="J201" s="319">
        <f t="shared" si="89"/>
        <v>0</v>
      </c>
      <c r="K201" s="320">
        <f t="shared" si="89"/>
        <v>7</v>
      </c>
      <c r="L201" s="320">
        <f t="shared" si="89"/>
        <v>7.7</v>
      </c>
      <c r="M201" s="320">
        <f t="shared" si="89"/>
        <v>7</v>
      </c>
      <c r="N201" s="320">
        <f t="shared" si="89"/>
        <v>10</v>
      </c>
      <c r="O201" s="320">
        <f t="shared" si="89"/>
        <v>9</v>
      </c>
      <c r="P201" s="320">
        <f t="shared" si="89"/>
        <v>8.870000000000001</v>
      </c>
      <c r="Q201" s="320">
        <f t="shared" si="89"/>
        <v>9.129999999999999</v>
      </c>
      <c r="R201" s="320">
        <f t="shared" si="89"/>
        <v>10.14</v>
      </c>
      <c r="S201" s="320">
        <f t="shared" si="89"/>
        <v>9</v>
      </c>
      <c r="T201" s="320">
        <f t="shared" si="90"/>
        <v>8</v>
      </c>
      <c r="U201" s="320">
        <f t="shared" si="90"/>
        <v>8</v>
      </c>
      <c r="V201" s="320">
        <f t="shared" si="90"/>
        <v>8</v>
      </c>
      <c r="W201" s="320">
        <f t="shared" si="90"/>
        <v>8</v>
      </c>
      <c r="X201" s="320">
        <f t="shared" si="90"/>
        <v>8</v>
      </c>
      <c r="Y201" s="320">
        <f t="shared" si="90"/>
        <v>8</v>
      </c>
      <c r="Z201" s="320">
        <f t="shared" si="90"/>
        <v>8</v>
      </c>
      <c r="AA201" s="320">
        <f t="shared" si="90"/>
        <v>8</v>
      </c>
      <c r="AB201" s="320">
        <f t="shared" si="90"/>
        <v>8</v>
      </c>
      <c r="AC201" s="320">
        <f t="shared" si="90"/>
        <v>8</v>
      </c>
      <c r="AD201" s="320">
        <v>8</v>
      </c>
      <c r="AE201" s="320">
        <f t="shared" si="91"/>
        <v>8</v>
      </c>
      <c r="AF201" s="320">
        <f t="shared" si="91"/>
        <v>8</v>
      </c>
      <c r="AG201" s="321">
        <f t="shared" si="91"/>
        <v>8</v>
      </c>
      <c r="AH201" s="320">
        <f t="shared" si="91"/>
        <v>7</v>
      </c>
      <c r="AI201" s="320">
        <f t="shared" si="91"/>
        <v>7</v>
      </c>
      <c r="AJ201" s="320">
        <f t="shared" si="91"/>
        <v>6</v>
      </c>
      <c r="AK201" s="320">
        <f t="shared" si="91"/>
        <v>6</v>
      </c>
      <c r="AL201" s="320">
        <f t="shared" si="91"/>
        <v>6</v>
      </c>
      <c r="AM201" s="322">
        <f t="shared" si="91"/>
        <v>6</v>
      </c>
      <c r="AN201" s="320">
        <f t="shared" si="91"/>
        <v>4</v>
      </c>
      <c r="AO201" s="320">
        <f t="shared" si="92"/>
        <v>4</v>
      </c>
      <c r="AP201" s="320">
        <f t="shared" si="92"/>
        <v>4</v>
      </c>
      <c r="AQ201" s="320">
        <f t="shared" si="92"/>
        <v>4</v>
      </c>
      <c r="AR201" s="323">
        <f t="shared" si="92"/>
        <v>4</v>
      </c>
      <c r="AS201" s="320">
        <f t="shared" si="92"/>
        <v>4</v>
      </c>
      <c r="AT201" s="320">
        <f t="shared" si="92"/>
        <v>2</v>
      </c>
      <c r="AU201" s="323">
        <f t="shared" si="92"/>
        <v>2</v>
      </c>
      <c r="AV201" s="320">
        <f t="shared" si="92"/>
        <v>2</v>
      </c>
      <c r="AW201" s="320">
        <f t="shared" si="92"/>
        <v>2</v>
      </c>
      <c r="AX201" s="320">
        <f t="shared" si="92"/>
        <v>2</v>
      </c>
      <c r="AY201" s="320">
        <f t="shared" si="92"/>
        <v>0</v>
      </c>
      <c r="AZ201" s="320">
        <f t="shared" si="92"/>
        <v>0</v>
      </c>
      <c r="BA201" s="320">
        <f t="shared" si="92"/>
        <v>0</v>
      </c>
      <c r="BB201" s="320">
        <f t="shared" si="92"/>
        <v>0</v>
      </c>
      <c r="BC201" s="320">
        <f t="shared" si="92"/>
        <v>0</v>
      </c>
      <c r="BD201" s="324">
        <f t="shared" si="92"/>
        <v>0</v>
      </c>
      <c r="BG201" s="330"/>
      <c r="BH201" s="331">
        <v>3239.5</v>
      </c>
      <c r="BI201" s="332" t="s">
        <v>402</v>
      </c>
    </row>
    <row r="202" spans="1:107">
      <c r="B202" s="327"/>
      <c r="C202" s="328" t="str">
        <f>C81</f>
        <v>FINANCE &amp; ACCOUNTS</v>
      </c>
      <c r="D202" s="316"/>
      <c r="E202" s="316"/>
      <c r="F202" s="317"/>
      <c r="H202" s="329" t="s">
        <v>197</v>
      </c>
      <c r="J202" s="319">
        <f t="shared" si="89"/>
        <v>0</v>
      </c>
      <c r="K202" s="320">
        <f t="shared" si="89"/>
        <v>0.75</v>
      </c>
      <c r="L202" s="320">
        <f t="shared" si="89"/>
        <v>1.21</v>
      </c>
      <c r="M202" s="320">
        <f t="shared" si="89"/>
        <v>1.4</v>
      </c>
      <c r="N202" s="320">
        <f t="shared" si="89"/>
        <v>1.2999999999999998</v>
      </c>
      <c r="O202" s="320">
        <f t="shared" si="89"/>
        <v>1.2000000000000002</v>
      </c>
      <c r="P202" s="320">
        <f t="shared" si="89"/>
        <v>2.7</v>
      </c>
      <c r="Q202" s="320">
        <f t="shared" si="89"/>
        <v>2.7</v>
      </c>
      <c r="R202" s="320">
        <f t="shared" si="89"/>
        <v>2.64</v>
      </c>
      <c r="S202" s="320">
        <f t="shared" si="89"/>
        <v>1.2</v>
      </c>
      <c r="T202" s="320">
        <f t="shared" si="90"/>
        <v>1.2</v>
      </c>
      <c r="U202" s="320">
        <f t="shared" si="90"/>
        <v>1.2</v>
      </c>
      <c r="V202" s="320">
        <f t="shared" si="90"/>
        <v>1.2</v>
      </c>
      <c r="W202" s="320">
        <f t="shared" si="90"/>
        <v>1.2</v>
      </c>
      <c r="X202" s="320">
        <f t="shared" si="90"/>
        <v>1.2</v>
      </c>
      <c r="Y202" s="320">
        <f t="shared" si="90"/>
        <v>1.2</v>
      </c>
      <c r="Z202" s="320">
        <f t="shared" si="90"/>
        <v>1.2</v>
      </c>
      <c r="AA202" s="320">
        <f t="shared" si="90"/>
        <v>1.2</v>
      </c>
      <c r="AB202" s="320">
        <f t="shared" si="90"/>
        <v>1.2</v>
      </c>
      <c r="AC202" s="320">
        <f t="shared" si="90"/>
        <v>1.2</v>
      </c>
      <c r="AD202" s="320">
        <v>1.2</v>
      </c>
      <c r="AE202" s="320">
        <f t="shared" si="91"/>
        <v>1.2</v>
      </c>
      <c r="AF202" s="320">
        <f t="shared" si="91"/>
        <v>1.3</v>
      </c>
      <c r="AG202" s="321">
        <f t="shared" si="91"/>
        <v>1.3</v>
      </c>
      <c r="AH202" s="320">
        <f t="shared" si="91"/>
        <v>1.1000000000000001</v>
      </c>
      <c r="AI202" s="320">
        <f t="shared" si="91"/>
        <v>1.1000000000000001</v>
      </c>
      <c r="AJ202" s="320">
        <f t="shared" si="91"/>
        <v>1.1000000000000001</v>
      </c>
      <c r="AK202" s="320">
        <f t="shared" si="91"/>
        <v>1.1000000000000001</v>
      </c>
      <c r="AL202" s="320">
        <f t="shared" si="91"/>
        <v>1.1000000000000001</v>
      </c>
      <c r="AM202" s="322">
        <f t="shared" si="91"/>
        <v>1.1000000000000001</v>
      </c>
      <c r="AN202" s="320">
        <f t="shared" si="91"/>
        <v>1.1000000000000001</v>
      </c>
      <c r="AO202" s="320">
        <f t="shared" si="92"/>
        <v>0.6</v>
      </c>
      <c r="AP202" s="320">
        <f t="shared" si="92"/>
        <v>0.6</v>
      </c>
      <c r="AQ202" s="320">
        <f t="shared" si="92"/>
        <v>0.6</v>
      </c>
      <c r="AR202" s="323">
        <f t="shared" si="92"/>
        <v>0.43000000000000005</v>
      </c>
      <c r="AS202" s="320">
        <f t="shared" si="92"/>
        <v>0.43000000000000005</v>
      </c>
      <c r="AT202" s="320">
        <f t="shared" si="92"/>
        <v>0.43000000000000005</v>
      </c>
      <c r="AU202" s="323">
        <f t="shared" si="92"/>
        <v>0.1</v>
      </c>
      <c r="AV202" s="320">
        <f t="shared" si="92"/>
        <v>0.1</v>
      </c>
      <c r="AW202" s="320">
        <f t="shared" si="92"/>
        <v>0.1</v>
      </c>
      <c r="AX202" s="320">
        <f t="shared" si="92"/>
        <v>0</v>
      </c>
      <c r="AY202" s="320">
        <f t="shared" si="92"/>
        <v>0</v>
      </c>
      <c r="AZ202" s="320">
        <f t="shared" si="92"/>
        <v>0</v>
      </c>
      <c r="BA202" s="320">
        <f t="shared" si="92"/>
        <v>0</v>
      </c>
      <c r="BB202" s="320">
        <f t="shared" si="92"/>
        <v>0</v>
      </c>
      <c r="BC202" s="320">
        <f t="shared" si="92"/>
        <v>0</v>
      </c>
      <c r="BD202" s="324">
        <f t="shared" si="92"/>
        <v>0</v>
      </c>
      <c r="BG202" s="330"/>
      <c r="BH202" s="331">
        <v>-69551.679999999993</v>
      </c>
      <c r="BI202" s="332" t="s">
        <v>403</v>
      </c>
    </row>
    <row r="203" spans="1:107">
      <c r="B203" s="327"/>
      <c r="C203" s="328" t="s">
        <v>259</v>
      </c>
      <c r="D203" s="316"/>
      <c r="E203" s="316"/>
      <c r="F203" s="317"/>
      <c r="H203" s="329" t="s">
        <v>260</v>
      </c>
      <c r="J203" s="319">
        <f t="shared" si="89"/>
        <v>0</v>
      </c>
      <c r="K203" s="320">
        <f t="shared" si="89"/>
        <v>0</v>
      </c>
      <c r="L203" s="320">
        <f t="shared" si="89"/>
        <v>0</v>
      </c>
      <c r="M203" s="320">
        <f t="shared" si="89"/>
        <v>0</v>
      </c>
      <c r="N203" s="320">
        <f t="shared" si="89"/>
        <v>1</v>
      </c>
      <c r="O203" s="320">
        <f t="shared" si="89"/>
        <v>2</v>
      </c>
      <c r="P203" s="320">
        <f t="shared" si="89"/>
        <v>3</v>
      </c>
      <c r="Q203" s="320">
        <f t="shared" si="89"/>
        <v>3</v>
      </c>
      <c r="R203" s="320">
        <f t="shared" si="89"/>
        <v>3</v>
      </c>
      <c r="S203" s="320">
        <f t="shared" si="89"/>
        <v>3</v>
      </c>
      <c r="T203" s="320">
        <f t="shared" si="90"/>
        <v>3</v>
      </c>
      <c r="U203" s="320">
        <f t="shared" si="90"/>
        <v>0</v>
      </c>
      <c r="V203" s="320">
        <f t="shared" si="90"/>
        <v>0</v>
      </c>
      <c r="W203" s="320">
        <f t="shared" si="90"/>
        <v>0</v>
      </c>
      <c r="X203" s="320">
        <f t="shared" si="90"/>
        <v>0</v>
      </c>
      <c r="Y203" s="320">
        <f t="shared" si="90"/>
        <v>0</v>
      </c>
      <c r="Z203" s="320">
        <f t="shared" si="90"/>
        <v>0</v>
      </c>
      <c r="AA203" s="320">
        <f t="shared" si="90"/>
        <v>2</v>
      </c>
      <c r="AB203" s="320">
        <f t="shared" si="90"/>
        <v>2</v>
      </c>
      <c r="AC203" s="320">
        <f t="shared" si="90"/>
        <v>2</v>
      </c>
      <c r="AD203" s="320">
        <v>2</v>
      </c>
      <c r="AE203" s="320">
        <f t="shared" si="91"/>
        <v>2</v>
      </c>
      <c r="AF203" s="320">
        <f t="shared" si="91"/>
        <v>2</v>
      </c>
      <c r="AG203" s="321">
        <f t="shared" si="91"/>
        <v>2</v>
      </c>
      <c r="AH203" s="320">
        <f t="shared" si="91"/>
        <v>2</v>
      </c>
      <c r="AI203" s="320">
        <f t="shared" si="91"/>
        <v>2</v>
      </c>
      <c r="AJ203" s="320">
        <f t="shared" si="91"/>
        <v>2</v>
      </c>
      <c r="AK203" s="320">
        <f t="shared" si="91"/>
        <v>2</v>
      </c>
      <c r="AL203" s="320">
        <f t="shared" si="91"/>
        <v>2</v>
      </c>
      <c r="AM203" s="322">
        <f t="shared" si="91"/>
        <v>2</v>
      </c>
      <c r="AN203" s="320">
        <f t="shared" si="91"/>
        <v>2</v>
      </c>
      <c r="AO203" s="320">
        <f t="shared" si="92"/>
        <v>2</v>
      </c>
      <c r="AP203" s="320">
        <f t="shared" si="92"/>
        <v>2</v>
      </c>
      <c r="AQ203" s="320">
        <f t="shared" si="92"/>
        <v>2</v>
      </c>
      <c r="AR203" s="323">
        <f t="shared" si="92"/>
        <v>1</v>
      </c>
      <c r="AS203" s="320">
        <f t="shared" si="92"/>
        <v>0</v>
      </c>
      <c r="AT203" s="320">
        <f t="shared" si="92"/>
        <v>0</v>
      </c>
      <c r="AU203" s="323">
        <f t="shared" si="92"/>
        <v>0</v>
      </c>
      <c r="AV203" s="320">
        <f t="shared" si="92"/>
        <v>0</v>
      </c>
      <c r="AW203" s="320">
        <f t="shared" si="92"/>
        <v>0</v>
      </c>
      <c r="AX203" s="320">
        <f t="shared" si="92"/>
        <v>0</v>
      </c>
      <c r="AY203" s="320">
        <f t="shared" si="92"/>
        <v>0</v>
      </c>
      <c r="AZ203" s="320">
        <f t="shared" si="92"/>
        <v>0</v>
      </c>
      <c r="BA203" s="320">
        <f t="shared" si="92"/>
        <v>0</v>
      </c>
      <c r="BB203" s="320">
        <f t="shared" si="92"/>
        <v>0</v>
      </c>
      <c r="BC203" s="320">
        <f t="shared" si="92"/>
        <v>0</v>
      </c>
      <c r="BD203" s="324">
        <f t="shared" si="92"/>
        <v>1</v>
      </c>
      <c r="BG203" s="330"/>
      <c r="BH203" s="331">
        <v>117365</v>
      </c>
      <c r="BI203" s="332" t="s">
        <v>404</v>
      </c>
    </row>
    <row r="204" spans="1:107">
      <c r="B204" s="327"/>
      <c r="C204" s="328" t="str">
        <f>C87</f>
        <v>PROCUREMENT</v>
      </c>
      <c r="D204" s="316"/>
      <c r="E204" s="316"/>
      <c r="F204" s="317"/>
      <c r="H204" s="329" t="s">
        <v>206</v>
      </c>
      <c r="J204" s="319">
        <f t="shared" si="89"/>
        <v>0</v>
      </c>
      <c r="K204" s="320">
        <f t="shared" si="89"/>
        <v>2.98</v>
      </c>
      <c r="L204" s="320">
        <f t="shared" si="89"/>
        <v>2.96</v>
      </c>
      <c r="M204" s="320">
        <f t="shared" si="89"/>
        <v>3</v>
      </c>
      <c r="N204" s="320">
        <f t="shared" si="89"/>
        <v>2.93</v>
      </c>
      <c r="O204" s="320">
        <f t="shared" si="89"/>
        <v>2.89</v>
      </c>
      <c r="P204" s="320">
        <f t="shared" si="89"/>
        <v>3</v>
      </c>
      <c r="Q204" s="320">
        <f t="shared" si="89"/>
        <v>4</v>
      </c>
      <c r="R204" s="320">
        <f t="shared" si="89"/>
        <v>4</v>
      </c>
      <c r="S204" s="320">
        <f t="shared" si="89"/>
        <v>3</v>
      </c>
      <c r="T204" s="320">
        <f t="shared" si="90"/>
        <v>2</v>
      </c>
      <c r="U204" s="320">
        <f t="shared" si="90"/>
        <v>2</v>
      </c>
      <c r="V204" s="320">
        <f t="shared" si="90"/>
        <v>2</v>
      </c>
      <c r="W204" s="320">
        <f t="shared" si="90"/>
        <v>2</v>
      </c>
      <c r="X204" s="320">
        <f t="shared" si="90"/>
        <v>1.9100000000000001</v>
      </c>
      <c r="Y204" s="320">
        <f t="shared" si="90"/>
        <v>2</v>
      </c>
      <c r="Z204" s="320">
        <f t="shared" si="90"/>
        <v>1.6400000000000001</v>
      </c>
      <c r="AA204" s="320">
        <f t="shared" si="90"/>
        <v>1.5699999999999998</v>
      </c>
      <c r="AB204" s="320">
        <f t="shared" si="90"/>
        <v>2</v>
      </c>
      <c r="AC204" s="320">
        <f t="shared" si="90"/>
        <v>1</v>
      </c>
      <c r="AD204" s="320">
        <v>1</v>
      </c>
      <c r="AE204" s="320">
        <f t="shared" si="91"/>
        <v>1</v>
      </c>
      <c r="AF204" s="320">
        <f t="shared" si="91"/>
        <v>1</v>
      </c>
      <c r="AG204" s="321">
        <f t="shared" si="91"/>
        <v>1</v>
      </c>
      <c r="AH204" s="320">
        <f t="shared" si="91"/>
        <v>1</v>
      </c>
      <c r="AI204" s="320">
        <f t="shared" si="91"/>
        <v>1</v>
      </c>
      <c r="AJ204" s="320">
        <f t="shared" si="91"/>
        <v>1</v>
      </c>
      <c r="AK204" s="320">
        <f t="shared" si="91"/>
        <v>1</v>
      </c>
      <c r="AL204" s="320">
        <f t="shared" si="91"/>
        <v>1</v>
      </c>
      <c r="AM204" s="322">
        <f t="shared" si="91"/>
        <v>1</v>
      </c>
      <c r="AN204" s="320">
        <f t="shared" si="91"/>
        <v>0</v>
      </c>
      <c r="AO204" s="320">
        <f t="shared" si="92"/>
        <v>0</v>
      </c>
      <c r="AP204" s="320">
        <f t="shared" si="92"/>
        <v>0</v>
      </c>
      <c r="AQ204" s="320">
        <f t="shared" si="92"/>
        <v>0</v>
      </c>
      <c r="AR204" s="323">
        <f t="shared" si="92"/>
        <v>0</v>
      </c>
      <c r="AS204" s="320">
        <f t="shared" si="92"/>
        <v>0</v>
      </c>
      <c r="AT204" s="320">
        <f t="shared" si="92"/>
        <v>0</v>
      </c>
      <c r="AU204" s="323">
        <f t="shared" si="92"/>
        <v>0</v>
      </c>
      <c r="AV204" s="320">
        <f t="shared" si="92"/>
        <v>0</v>
      </c>
      <c r="AW204" s="320">
        <f t="shared" si="92"/>
        <v>0</v>
      </c>
      <c r="AX204" s="320">
        <f t="shared" si="92"/>
        <v>0</v>
      </c>
      <c r="AY204" s="320">
        <f t="shared" si="92"/>
        <v>0</v>
      </c>
      <c r="AZ204" s="320">
        <f t="shared" si="92"/>
        <v>0</v>
      </c>
      <c r="BA204" s="320">
        <f t="shared" si="92"/>
        <v>0</v>
      </c>
      <c r="BB204" s="320">
        <f t="shared" si="92"/>
        <v>0</v>
      </c>
      <c r="BC204" s="320">
        <f t="shared" si="92"/>
        <v>0</v>
      </c>
      <c r="BD204" s="324">
        <f t="shared" si="92"/>
        <v>0</v>
      </c>
      <c r="BG204" s="330"/>
      <c r="BH204" s="336">
        <v>39868</v>
      </c>
      <c r="BI204" s="332" t="s">
        <v>405</v>
      </c>
    </row>
    <row r="205" spans="1:107">
      <c r="B205" s="327"/>
      <c r="C205" s="328" t="str">
        <f>C91</f>
        <v>PLANNING</v>
      </c>
      <c r="D205" s="316"/>
      <c r="E205" s="316"/>
      <c r="F205" s="317"/>
      <c r="H205" s="329" t="s">
        <v>213</v>
      </c>
      <c r="J205" s="319">
        <f t="shared" si="89"/>
        <v>0</v>
      </c>
      <c r="K205" s="320">
        <f t="shared" si="89"/>
        <v>1</v>
      </c>
      <c r="L205" s="320">
        <f t="shared" si="89"/>
        <v>1</v>
      </c>
      <c r="M205" s="320">
        <f t="shared" si="89"/>
        <v>1.0900000000000001</v>
      </c>
      <c r="N205" s="320">
        <f t="shared" si="89"/>
        <v>2</v>
      </c>
      <c r="O205" s="320">
        <f t="shared" si="89"/>
        <v>2</v>
      </c>
      <c r="P205" s="320">
        <f t="shared" si="89"/>
        <v>2</v>
      </c>
      <c r="Q205" s="320">
        <f t="shared" si="89"/>
        <v>2</v>
      </c>
      <c r="R205" s="320">
        <f t="shared" si="89"/>
        <v>2</v>
      </c>
      <c r="S205" s="320">
        <f t="shared" si="89"/>
        <v>3</v>
      </c>
      <c r="T205" s="320">
        <f t="shared" si="90"/>
        <v>3</v>
      </c>
      <c r="U205" s="320">
        <f t="shared" si="90"/>
        <v>3</v>
      </c>
      <c r="V205" s="320">
        <f t="shared" si="90"/>
        <v>3</v>
      </c>
      <c r="W205" s="320">
        <f t="shared" si="90"/>
        <v>3</v>
      </c>
      <c r="X205" s="320">
        <f t="shared" si="90"/>
        <v>3</v>
      </c>
      <c r="Y205" s="320">
        <f t="shared" si="90"/>
        <v>3</v>
      </c>
      <c r="Z205" s="320">
        <f t="shared" si="90"/>
        <v>3</v>
      </c>
      <c r="AA205" s="320">
        <f t="shared" si="90"/>
        <v>3</v>
      </c>
      <c r="AB205" s="320">
        <f t="shared" si="90"/>
        <v>3</v>
      </c>
      <c r="AC205" s="320">
        <f t="shared" si="90"/>
        <v>3</v>
      </c>
      <c r="AD205" s="320">
        <v>3</v>
      </c>
      <c r="AE205" s="320">
        <f t="shared" si="91"/>
        <v>3</v>
      </c>
      <c r="AF205" s="320">
        <f t="shared" si="91"/>
        <v>3</v>
      </c>
      <c r="AG205" s="321">
        <f t="shared" si="91"/>
        <v>3</v>
      </c>
      <c r="AH205" s="320">
        <f t="shared" si="91"/>
        <v>3</v>
      </c>
      <c r="AI205" s="320">
        <f t="shared" si="91"/>
        <v>3</v>
      </c>
      <c r="AJ205" s="320">
        <f t="shared" si="91"/>
        <v>3</v>
      </c>
      <c r="AK205" s="320">
        <f t="shared" si="91"/>
        <v>3</v>
      </c>
      <c r="AL205" s="320">
        <f t="shared" si="91"/>
        <v>3</v>
      </c>
      <c r="AM205" s="322">
        <f t="shared" si="91"/>
        <v>2</v>
      </c>
      <c r="AN205" s="320">
        <f t="shared" si="91"/>
        <v>2</v>
      </c>
      <c r="AO205" s="320">
        <f t="shared" si="92"/>
        <v>2</v>
      </c>
      <c r="AP205" s="320">
        <f t="shared" si="92"/>
        <v>2</v>
      </c>
      <c r="AQ205" s="320">
        <f t="shared" si="92"/>
        <v>1</v>
      </c>
      <c r="AR205" s="323">
        <f t="shared" si="92"/>
        <v>1</v>
      </c>
      <c r="AS205" s="320">
        <f t="shared" si="92"/>
        <v>1</v>
      </c>
      <c r="AT205" s="320">
        <f t="shared" si="92"/>
        <v>1</v>
      </c>
      <c r="AU205" s="323">
        <f t="shared" si="92"/>
        <v>1</v>
      </c>
      <c r="AV205" s="320">
        <f t="shared" si="92"/>
        <v>0</v>
      </c>
      <c r="AW205" s="320">
        <f t="shared" si="92"/>
        <v>0</v>
      </c>
      <c r="AX205" s="320">
        <f t="shared" si="92"/>
        <v>0</v>
      </c>
      <c r="AY205" s="320">
        <f t="shared" si="92"/>
        <v>0</v>
      </c>
      <c r="AZ205" s="320">
        <f t="shared" si="92"/>
        <v>0</v>
      </c>
      <c r="BA205" s="320">
        <f t="shared" si="92"/>
        <v>0</v>
      </c>
      <c r="BB205" s="320">
        <f t="shared" si="92"/>
        <v>0</v>
      </c>
      <c r="BC205" s="320">
        <f t="shared" si="92"/>
        <v>0</v>
      </c>
      <c r="BD205" s="324">
        <f t="shared" si="92"/>
        <v>0</v>
      </c>
      <c r="BG205" s="330"/>
      <c r="BH205" s="331">
        <v>30055</v>
      </c>
      <c r="BI205" s="332" t="s">
        <v>406</v>
      </c>
    </row>
    <row r="206" spans="1:107">
      <c r="B206" s="327"/>
      <c r="C206" s="328" t="str">
        <f>C97</f>
        <v>DIGITAL ENGINEERING</v>
      </c>
      <c r="D206" s="316"/>
      <c r="E206" s="316"/>
      <c r="F206" s="317"/>
      <c r="H206" s="329" t="s">
        <v>223</v>
      </c>
      <c r="J206" s="319">
        <f t="shared" si="89"/>
        <v>0</v>
      </c>
      <c r="K206" s="320">
        <f t="shared" si="89"/>
        <v>3</v>
      </c>
      <c r="L206" s="320">
        <f t="shared" si="89"/>
        <v>2.85</v>
      </c>
      <c r="M206" s="320">
        <f t="shared" si="89"/>
        <v>2.27</v>
      </c>
      <c r="N206" s="320">
        <f t="shared" si="89"/>
        <v>2</v>
      </c>
      <c r="O206" s="320">
        <f t="shared" si="89"/>
        <v>0.83</v>
      </c>
      <c r="P206" s="320">
        <f t="shared" si="89"/>
        <v>0.1</v>
      </c>
      <c r="Q206" s="320">
        <f t="shared" si="89"/>
        <v>1</v>
      </c>
      <c r="R206" s="320">
        <f t="shared" si="89"/>
        <v>1</v>
      </c>
      <c r="S206" s="320">
        <f t="shared" si="89"/>
        <v>1</v>
      </c>
      <c r="T206" s="320">
        <f t="shared" si="90"/>
        <v>1</v>
      </c>
      <c r="U206" s="320">
        <f t="shared" si="90"/>
        <v>1</v>
      </c>
      <c r="V206" s="320">
        <f t="shared" si="90"/>
        <v>1</v>
      </c>
      <c r="W206" s="320">
        <f t="shared" si="90"/>
        <v>1</v>
      </c>
      <c r="X206" s="320">
        <f t="shared" si="90"/>
        <v>1</v>
      </c>
      <c r="Y206" s="320">
        <f t="shared" si="90"/>
        <v>1</v>
      </c>
      <c r="Z206" s="320">
        <f t="shared" si="90"/>
        <v>1</v>
      </c>
      <c r="AA206" s="320">
        <f t="shared" si="90"/>
        <v>1</v>
      </c>
      <c r="AB206" s="320">
        <f t="shared" si="90"/>
        <v>1</v>
      </c>
      <c r="AC206" s="320">
        <f t="shared" si="90"/>
        <v>1</v>
      </c>
      <c r="AD206" s="320">
        <v>1</v>
      </c>
      <c r="AE206" s="320">
        <f t="shared" si="91"/>
        <v>1</v>
      </c>
      <c r="AF206" s="320">
        <f t="shared" si="91"/>
        <v>2</v>
      </c>
      <c r="AG206" s="321">
        <f t="shared" si="91"/>
        <v>2</v>
      </c>
      <c r="AH206" s="320">
        <f t="shared" si="91"/>
        <v>2</v>
      </c>
      <c r="AI206" s="320">
        <f t="shared" si="91"/>
        <v>2</v>
      </c>
      <c r="AJ206" s="320">
        <f t="shared" si="91"/>
        <v>2</v>
      </c>
      <c r="AK206" s="320">
        <f t="shared" si="91"/>
        <v>2</v>
      </c>
      <c r="AL206" s="320">
        <f t="shared" si="91"/>
        <v>2</v>
      </c>
      <c r="AM206" s="322">
        <f t="shared" si="91"/>
        <v>2</v>
      </c>
      <c r="AN206" s="320">
        <f t="shared" si="91"/>
        <v>2</v>
      </c>
      <c r="AO206" s="320">
        <f t="shared" si="92"/>
        <v>2</v>
      </c>
      <c r="AP206" s="320">
        <f t="shared" si="92"/>
        <v>2</v>
      </c>
      <c r="AQ206" s="320">
        <f t="shared" si="92"/>
        <v>2</v>
      </c>
      <c r="AR206" s="323">
        <f t="shared" si="92"/>
        <v>2</v>
      </c>
      <c r="AS206" s="320">
        <f t="shared" si="92"/>
        <v>2</v>
      </c>
      <c r="AT206" s="320">
        <f t="shared" si="92"/>
        <v>2</v>
      </c>
      <c r="AU206" s="323">
        <f t="shared" si="92"/>
        <v>2</v>
      </c>
      <c r="AV206" s="320">
        <f t="shared" si="92"/>
        <v>0</v>
      </c>
      <c r="AW206" s="320">
        <f t="shared" si="92"/>
        <v>0</v>
      </c>
      <c r="AX206" s="320">
        <f t="shared" si="92"/>
        <v>0</v>
      </c>
      <c r="AY206" s="320">
        <f t="shared" si="92"/>
        <v>0</v>
      </c>
      <c r="AZ206" s="320">
        <f t="shared" si="92"/>
        <v>0</v>
      </c>
      <c r="BA206" s="320">
        <f t="shared" si="92"/>
        <v>0</v>
      </c>
      <c r="BB206" s="320">
        <f t="shared" si="92"/>
        <v>0</v>
      </c>
      <c r="BC206" s="320">
        <f t="shared" si="92"/>
        <v>0</v>
      </c>
      <c r="BD206" s="324">
        <f t="shared" si="92"/>
        <v>0</v>
      </c>
      <c r="BG206" s="330"/>
      <c r="BH206" s="331">
        <v>0</v>
      </c>
      <c r="BI206" s="332" t="s">
        <v>405</v>
      </c>
    </row>
    <row r="207" spans="1:107" ht="10.8" thickBot="1">
      <c r="B207" s="337"/>
      <c r="C207" s="338" t="str">
        <f>C102</f>
        <v>OFFICE &amp; SITE SUPPORT</v>
      </c>
      <c r="D207" s="339"/>
      <c r="E207" s="339"/>
      <c r="F207" s="340"/>
      <c r="H207" s="341" t="s">
        <v>231</v>
      </c>
      <c r="J207" s="342">
        <f t="shared" si="89"/>
        <v>0</v>
      </c>
      <c r="K207" s="343">
        <f t="shared" si="89"/>
        <v>6.98</v>
      </c>
      <c r="L207" s="343">
        <f t="shared" si="89"/>
        <v>7.54</v>
      </c>
      <c r="M207" s="343">
        <f t="shared" si="89"/>
        <v>7.71</v>
      </c>
      <c r="N207" s="343">
        <f t="shared" si="89"/>
        <v>8.5599999999999987</v>
      </c>
      <c r="O207" s="343">
        <f t="shared" si="89"/>
        <v>11.08</v>
      </c>
      <c r="P207" s="343">
        <f t="shared" si="89"/>
        <v>7.8199999999999994</v>
      </c>
      <c r="Q207" s="343">
        <f t="shared" si="89"/>
        <v>9.85</v>
      </c>
      <c r="R207" s="343">
        <f t="shared" si="89"/>
        <v>9.08</v>
      </c>
      <c r="S207" s="343">
        <f t="shared" si="89"/>
        <v>8.5</v>
      </c>
      <c r="T207" s="343">
        <f t="shared" si="90"/>
        <v>8.2030000000000012</v>
      </c>
      <c r="U207" s="343">
        <f t="shared" si="90"/>
        <v>8.74</v>
      </c>
      <c r="V207" s="343">
        <f t="shared" si="90"/>
        <v>9.1</v>
      </c>
      <c r="W207" s="343">
        <f t="shared" si="90"/>
        <v>10.02125</v>
      </c>
      <c r="X207" s="343">
        <f t="shared" si="90"/>
        <v>9.36</v>
      </c>
      <c r="Y207" s="343">
        <f t="shared" si="90"/>
        <v>9.1</v>
      </c>
      <c r="Z207" s="343">
        <f t="shared" si="90"/>
        <v>10.29</v>
      </c>
      <c r="AA207" s="343">
        <f t="shared" si="90"/>
        <v>8.9700000000000006</v>
      </c>
      <c r="AB207" s="343">
        <f t="shared" si="90"/>
        <v>7.99</v>
      </c>
      <c r="AC207" s="343">
        <f t="shared" si="90"/>
        <v>8.17</v>
      </c>
      <c r="AD207" s="343">
        <v>8.3247810000000015</v>
      </c>
      <c r="AE207" s="343">
        <f t="shared" si="91"/>
        <v>8.2100000000000009</v>
      </c>
      <c r="AF207" s="343">
        <f t="shared" si="91"/>
        <v>10.15</v>
      </c>
      <c r="AG207" s="344">
        <f t="shared" si="91"/>
        <v>9.48</v>
      </c>
      <c r="AH207" s="343">
        <f t="shared" si="91"/>
        <v>9.853250000000001</v>
      </c>
      <c r="AI207" s="343">
        <f t="shared" si="91"/>
        <v>9.8062500000000004</v>
      </c>
      <c r="AJ207" s="343">
        <f t="shared" si="91"/>
        <v>9.7562500000000014</v>
      </c>
      <c r="AK207" s="343">
        <f t="shared" si="91"/>
        <v>9.6437500000000007</v>
      </c>
      <c r="AL207" s="343">
        <f t="shared" si="91"/>
        <v>9.5062499999999996</v>
      </c>
      <c r="AM207" s="345">
        <f t="shared" si="91"/>
        <v>9.4412500000000001</v>
      </c>
      <c r="AN207" s="343">
        <f t="shared" si="91"/>
        <v>9.3662500000000009</v>
      </c>
      <c r="AO207" s="343">
        <f t="shared" si="92"/>
        <v>9.3037500000000009</v>
      </c>
      <c r="AP207" s="343">
        <f t="shared" si="92"/>
        <v>8.7637499999999999</v>
      </c>
      <c r="AQ207" s="343">
        <f t="shared" si="92"/>
        <v>6.6887500000000006</v>
      </c>
      <c r="AR207" s="346">
        <f t="shared" si="92"/>
        <v>6.4095000000000004</v>
      </c>
      <c r="AS207" s="343">
        <f t="shared" si="92"/>
        <v>5.9270000000000005</v>
      </c>
      <c r="AT207" s="343">
        <f t="shared" si="92"/>
        <v>4.7995000000000001</v>
      </c>
      <c r="AU207" s="346">
        <f t="shared" si="92"/>
        <v>0.89250000000000007</v>
      </c>
      <c r="AV207" s="343">
        <f t="shared" si="92"/>
        <v>0.82750000000000001</v>
      </c>
      <c r="AW207" s="343">
        <f t="shared" si="92"/>
        <v>0</v>
      </c>
      <c r="AX207" s="343">
        <f t="shared" si="92"/>
        <v>0</v>
      </c>
      <c r="AY207" s="343">
        <f t="shared" si="92"/>
        <v>0</v>
      </c>
      <c r="AZ207" s="343">
        <f t="shared" si="92"/>
        <v>0</v>
      </c>
      <c r="BA207" s="343">
        <f t="shared" si="92"/>
        <v>0</v>
      </c>
      <c r="BB207" s="343">
        <f t="shared" si="92"/>
        <v>0</v>
      </c>
      <c r="BC207" s="343">
        <f t="shared" si="92"/>
        <v>0</v>
      </c>
      <c r="BD207" s="347">
        <f t="shared" si="92"/>
        <v>0</v>
      </c>
      <c r="BG207" s="330"/>
      <c r="BH207" s="148"/>
      <c r="BI207" s="332"/>
    </row>
    <row r="208" spans="1:107" ht="10.8" thickBot="1">
      <c r="H208" s="349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  <c r="AA208" s="350"/>
      <c r="AB208" s="350"/>
      <c r="AC208" s="350"/>
      <c r="AD208" s="350"/>
      <c r="AE208" s="350"/>
      <c r="AF208" s="350"/>
      <c r="AG208" s="351"/>
      <c r="AH208" s="350"/>
      <c r="AI208" s="350"/>
      <c r="AJ208" s="350"/>
      <c r="AK208" s="350"/>
      <c r="AL208" s="350"/>
      <c r="AM208" s="352"/>
      <c r="AN208" s="350"/>
      <c r="AO208" s="350"/>
      <c r="AP208" s="350"/>
      <c r="AQ208" s="350"/>
      <c r="AR208" s="353"/>
      <c r="AS208" s="350"/>
      <c r="AT208" s="350"/>
      <c r="AU208" s="353"/>
      <c r="AV208" s="350"/>
      <c r="AW208" s="350"/>
      <c r="AX208" s="350"/>
      <c r="AY208" s="350"/>
      <c r="AZ208" s="350"/>
      <c r="BA208" s="350"/>
      <c r="BB208" s="350"/>
      <c r="BC208" s="350"/>
      <c r="BD208" s="350"/>
      <c r="BG208" s="330"/>
      <c r="BH208" s="331">
        <f>SUM(BH197:BH206)</f>
        <v>15917950.810000001</v>
      </c>
      <c r="BI208" s="332" t="s">
        <v>407</v>
      </c>
    </row>
    <row r="209" spans="2:66" ht="10.8" thickBot="1">
      <c r="B209" s="354"/>
      <c r="C209" s="355" t="s">
        <v>408</v>
      </c>
      <c r="D209" s="356"/>
      <c r="E209" s="356"/>
      <c r="F209" s="357"/>
      <c r="H209" s="358"/>
      <c r="J209" s="359">
        <f>SUM(J12:J156)</f>
        <v>0</v>
      </c>
      <c r="K209" s="360">
        <f t="shared" ref="K209:BD209" si="94">SUM(K11:K156)</f>
        <v>43.52</v>
      </c>
      <c r="L209" s="360">
        <f t="shared" si="94"/>
        <v>46.42</v>
      </c>
      <c r="M209" s="360">
        <f t="shared" si="94"/>
        <v>47.45000000000001</v>
      </c>
      <c r="N209" s="360">
        <f t="shared" si="94"/>
        <v>53.16</v>
      </c>
      <c r="O209" s="360">
        <f t="shared" si="94"/>
        <v>56.36375686514392</v>
      </c>
      <c r="P209" s="360">
        <f t="shared" si="94"/>
        <v>54.35</v>
      </c>
      <c r="Q209" s="360">
        <f t="shared" si="94"/>
        <v>60.88</v>
      </c>
      <c r="R209" s="360">
        <f t="shared" si="94"/>
        <v>58.500000000000007</v>
      </c>
      <c r="S209" s="360">
        <f t="shared" si="94"/>
        <v>61.500000000000007</v>
      </c>
      <c r="T209" s="360">
        <f t="shared" si="94"/>
        <v>60.250000000000007</v>
      </c>
      <c r="U209" s="360">
        <f t="shared" si="94"/>
        <v>59.77000000000001</v>
      </c>
      <c r="V209" s="360">
        <f t="shared" si="94"/>
        <v>60.110000000000007</v>
      </c>
      <c r="W209" s="360">
        <f t="shared" si="94"/>
        <v>65.871250000000003</v>
      </c>
      <c r="X209" s="360">
        <f t="shared" si="94"/>
        <v>64.350000000000009</v>
      </c>
      <c r="Y209" s="360">
        <f t="shared" si="94"/>
        <v>64.449999999999989</v>
      </c>
      <c r="Z209" s="360">
        <f t="shared" si="94"/>
        <v>64.08</v>
      </c>
      <c r="AA209" s="360">
        <f t="shared" si="94"/>
        <v>67.38</v>
      </c>
      <c r="AB209" s="360">
        <f t="shared" si="94"/>
        <v>66.640000000000015</v>
      </c>
      <c r="AC209" s="360">
        <f t="shared" si="94"/>
        <v>65.960000000000008</v>
      </c>
      <c r="AD209" s="360">
        <f t="shared" si="94"/>
        <v>66.144780999999995</v>
      </c>
      <c r="AE209" s="360">
        <f t="shared" si="94"/>
        <v>65.410000000000011</v>
      </c>
      <c r="AF209" s="360">
        <f t="shared" si="94"/>
        <v>67.97999999999999</v>
      </c>
      <c r="AG209" s="361">
        <f t="shared" si="94"/>
        <v>67.88</v>
      </c>
      <c r="AH209" s="360">
        <f t="shared" si="94"/>
        <v>65.953249999999997</v>
      </c>
      <c r="AI209" s="360">
        <f t="shared" si="94"/>
        <v>67.106250000000017</v>
      </c>
      <c r="AJ209" s="360">
        <f t="shared" si="94"/>
        <v>65.056250000000006</v>
      </c>
      <c r="AK209" s="360">
        <f t="shared" si="94"/>
        <v>63.643749999999997</v>
      </c>
      <c r="AL209" s="360">
        <f t="shared" si="94"/>
        <v>59.806250000000006</v>
      </c>
      <c r="AM209" s="362">
        <f t="shared" si="94"/>
        <v>57.741250000000008</v>
      </c>
      <c r="AN209" s="360">
        <f t="shared" si="94"/>
        <v>49.666250000000005</v>
      </c>
      <c r="AO209" s="360">
        <f t="shared" si="94"/>
        <v>46.103749999999998</v>
      </c>
      <c r="AP209" s="360">
        <f t="shared" si="94"/>
        <v>44.563749999999999</v>
      </c>
      <c r="AQ209" s="360">
        <f t="shared" si="94"/>
        <v>39.488749999999996</v>
      </c>
      <c r="AR209" s="363">
        <f t="shared" si="94"/>
        <v>32.039499999999997</v>
      </c>
      <c r="AS209" s="360">
        <f t="shared" si="94"/>
        <v>24.556999999999999</v>
      </c>
      <c r="AT209" s="360">
        <f t="shared" si="94"/>
        <v>19.429499999999997</v>
      </c>
      <c r="AU209" s="363">
        <f t="shared" si="94"/>
        <v>11.592499999999999</v>
      </c>
      <c r="AV209" s="360">
        <f t="shared" si="94"/>
        <v>7.9274999999999993</v>
      </c>
      <c r="AW209" s="360">
        <f t="shared" si="94"/>
        <v>7.1</v>
      </c>
      <c r="AX209" s="360">
        <f t="shared" si="94"/>
        <v>7</v>
      </c>
      <c r="AY209" s="360">
        <f t="shared" si="94"/>
        <v>5</v>
      </c>
      <c r="AZ209" s="360">
        <f t="shared" si="94"/>
        <v>5</v>
      </c>
      <c r="BA209" s="360">
        <f t="shared" si="94"/>
        <v>0</v>
      </c>
      <c r="BB209" s="360">
        <f t="shared" si="94"/>
        <v>0</v>
      </c>
      <c r="BC209" s="360">
        <f t="shared" si="94"/>
        <v>0</v>
      </c>
      <c r="BD209" s="364">
        <f t="shared" si="94"/>
        <v>3</v>
      </c>
      <c r="BH209" s="148"/>
      <c r="BI209" s="332"/>
      <c r="BK209" s="365"/>
      <c r="BL209" s="333"/>
      <c r="BM209" s="333"/>
      <c r="BN209" s="333"/>
    </row>
    <row r="210" spans="2:66" ht="10.8" thickBot="1">
      <c r="H210" s="349"/>
      <c r="K210" s="5" t="s">
        <v>409</v>
      </c>
      <c r="L210" s="5"/>
      <c r="M210" s="5"/>
      <c r="N210" s="5"/>
      <c r="O210" s="5"/>
      <c r="P210" s="5"/>
      <c r="Q210" s="5"/>
      <c r="R210" s="350"/>
      <c r="S210" s="350"/>
      <c r="T210" s="350"/>
      <c r="U210" s="350"/>
      <c r="V210" s="350"/>
      <c r="W210" s="350"/>
      <c r="X210" s="350"/>
      <c r="Y210" s="350"/>
      <c r="Z210" s="350"/>
      <c r="AA210" s="350"/>
      <c r="AB210" s="350"/>
      <c r="AC210" s="350"/>
      <c r="AD210" s="350"/>
      <c r="AE210" s="350"/>
      <c r="AF210" s="350"/>
      <c r="AG210" s="351"/>
      <c r="AH210" s="350"/>
      <c r="AI210" s="350"/>
      <c r="AJ210" s="350"/>
      <c r="AK210" s="350"/>
      <c r="AL210" s="350"/>
      <c r="AM210" s="352"/>
      <c r="AN210" s="350"/>
      <c r="AO210" s="350"/>
      <c r="AP210" s="350"/>
      <c r="AQ210" s="350"/>
      <c r="AR210" s="353"/>
      <c r="AS210" s="350"/>
      <c r="AT210" s="350"/>
      <c r="AU210" s="353"/>
      <c r="AV210" s="350"/>
      <c r="AW210" s="350"/>
      <c r="AX210" s="350"/>
      <c r="AY210" s="350"/>
      <c r="AZ210" s="350"/>
      <c r="BA210" s="350"/>
      <c r="BB210" s="350"/>
      <c r="BC210" s="350"/>
      <c r="BD210" s="350"/>
      <c r="BH210" s="366">
        <f>BH195-BH208</f>
        <v>-16594543.657016927</v>
      </c>
      <c r="BI210" s="332" t="s">
        <v>410</v>
      </c>
    </row>
    <row r="211" spans="2:66" ht="10.8" thickBot="1">
      <c r="B211" s="367"/>
      <c r="C211" s="368" t="s">
        <v>411</v>
      </c>
      <c r="D211" s="369"/>
      <c r="E211" s="369"/>
      <c r="F211" s="370"/>
      <c r="H211" s="371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  <c r="AA211" s="350"/>
      <c r="AB211" s="350"/>
      <c r="AC211" s="350"/>
      <c r="AD211" s="350"/>
      <c r="AE211" s="350"/>
      <c r="AF211" s="350"/>
      <c r="AG211" s="351"/>
      <c r="AH211" s="350"/>
      <c r="AI211" s="350"/>
      <c r="AJ211" s="350"/>
      <c r="AK211" s="350"/>
      <c r="AL211" s="350"/>
      <c r="AM211" s="352"/>
      <c r="AN211" s="350"/>
      <c r="AO211" s="350"/>
      <c r="AP211" s="350"/>
      <c r="AQ211" s="350"/>
      <c r="AR211" s="353"/>
      <c r="AS211" s="350"/>
      <c r="AT211" s="350"/>
      <c r="AU211" s="353"/>
      <c r="AV211" s="350"/>
      <c r="AW211" s="350"/>
      <c r="AX211" s="350"/>
      <c r="AY211" s="350"/>
      <c r="AZ211" s="350"/>
      <c r="BA211" s="350"/>
      <c r="BB211" s="350"/>
      <c r="BC211" s="350"/>
      <c r="BD211" s="350"/>
    </row>
    <row r="212" spans="2:66">
      <c r="B212" s="372"/>
      <c r="C212" s="373" t="s">
        <v>412</v>
      </c>
      <c r="D212" s="374"/>
      <c r="E212" s="374"/>
      <c r="F212" s="375"/>
      <c r="H212" s="318" t="s">
        <v>5</v>
      </c>
      <c r="J212" s="376">
        <f ca="1">SUMIF($H$9:$H$156,$H$212,J$12:J$156)</f>
        <v>0</v>
      </c>
      <c r="K212" s="377">
        <f>SUMIF($H$9:$H$194,$H$212,K$9:K$194)</f>
        <v>39.050000000000004</v>
      </c>
      <c r="L212" s="378">
        <f>SUMIF($H$9:$H$156,$H$212,L$9:L$156)</f>
        <v>35.35</v>
      </c>
      <c r="M212" s="377">
        <f>SUMIF($H$9:$H$156,$H$212,M$9:M$156)</f>
        <v>35.01</v>
      </c>
      <c r="N212" s="378">
        <f>SUMIF($H$9:$H$156,$H$212,N$9:N$156)</f>
        <v>39.46</v>
      </c>
      <c r="O212" s="377">
        <f ca="1">SUMIF($H$9:$H$194,$H$212,O$9:O$156)</f>
        <v>48.52</v>
      </c>
      <c r="P212" s="378">
        <f>SUMIF($H$9:$H$124,$H$212,P$9:P$124)</f>
        <v>35.25</v>
      </c>
      <c r="Q212" s="377">
        <f t="shared" ref="Q212:BD212" si="95">SUMIF($H$9:$H$156,$H$212,Q$9:Q$156)</f>
        <v>44.179999999999993</v>
      </c>
      <c r="R212" s="378">
        <f t="shared" si="95"/>
        <v>42.760000000000005</v>
      </c>
      <c r="S212" s="377">
        <f t="shared" si="95"/>
        <v>42.2</v>
      </c>
      <c r="T212" s="378">
        <f t="shared" si="95"/>
        <v>41.95</v>
      </c>
      <c r="U212" s="377">
        <f t="shared" si="95"/>
        <v>42.470000000000006</v>
      </c>
      <c r="V212" s="378">
        <f t="shared" si="95"/>
        <v>42.81</v>
      </c>
      <c r="W212" s="377">
        <f t="shared" si="95"/>
        <v>47.571249999999999</v>
      </c>
      <c r="X212" s="378">
        <f t="shared" si="95"/>
        <v>45.05</v>
      </c>
      <c r="Y212" s="377">
        <f t="shared" si="95"/>
        <v>43.65</v>
      </c>
      <c r="Z212" s="378">
        <f t="shared" si="95"/>
        <v>44.480000000000004</v>
      </c>
      <c r="AA212" s="377">
        <f t="shared" si="95"/>
        <v>44.78</v>
      </c>
      <c r="AB212" s="378">
        <f t="shared" si="95"/>
        <v>43.540000000000006</v>
      </c>
      <c r="AC212" s="377">
        <f t="shared" si="95"/>
        <v>42.860000000000007</v>
      </c>
      <c r="AD212" s="378">
        <f t="shared" si="95"/>
        <v>43.044781000000008</v>
      </c>
      <c r="AE212" s="377">
        <f t="shared" si="95"/>
        <v>42.31</v>
      </c>
      <c r="AF212" s="378">
        <f t="shared" si="95"/>
        <v>43.879999999999995</v>
      </c>
      <c r="AG212" s="379">
        <f t="shared" si="95"/>
        <v>43.180000000000007</v>
      </c>
      <c r="AH212" s="378">
        <f t="shared" si="95"/>
        <v>42.453250000000004</v>
      </c>
      <c r="AI212" s="377">
        <f t="shared" si="95"/>
        <v>43.40625</v>
      </c>
      <c r="AJ212" s="378">
        <f t="shared" si="95"/>
        <v>42.356250000000003</v>
      </c>
      <c r="AK212" s="377">
        <f t="shared" si="95"/>
        <v>41.943749999999994</v>
      </c>
      <c r="AL212" s="378">
        <f t="shared" si="95"/>
        <v>39.106250000000003</v>
      </c>
      <c r="AM212" s="380">
        <f t="shared" si="95"/>
        <v>37.041250000000005</v>
      </c>
      <c r="AN212" s="378">
        <f t="shared" si="95"/>
        <v>32.966250000000002</v>
      </c>
      <c r="AO212" s="377">
        <f t="shared" si="95"/>
        <v>31.903750000000002</v>
      </c>
      <c r="AP212" s="378">
        <f t="shared" si="95"/>
        <v>30.363750000000003</v>
      </c>
      <c r="AQ212" s="377">
        <f t="shared" si="95"/>
        <v>28.28875</v>
      </c>
      <c r="AR212" s="381">
        <f t="shared" si="95"/>
        <v>21.009500000000003</v>
      </c>
      <c r="AS212" s="377">
        <f t="shared" si="95"/>
        <v>15.526999999999999</v>
      </c>
      <c r="AT212" s="378">
        <f t="shared" si="95"/>
        <v>12.3995</v>
      </c>
      <c r="AU212" s="382">
        <f t="shared" si="95"/>
        <v>7.3925000000000001</v>
      </c>
      <c r="AV212" s="378">
        <f t="shared" si="95"/>
        <v>6.3274999999999997</v>
      </c>
      <c r="AW212" s="377">
        <f t="shared" si="95"/>
        <v>6</v>
      </c>
      <c r="AX212" s="378">
        <f t="shared" si="95"/>
        <v>6</v>
      </c>
      <c r="AY212" s="377">
        <f t="shared" si="95"/>
        <v>4</v>
      </c>
      <c r="AZ212" s="378">
        <f t="shared" si="95"/>
        <v>4</v>
      </c>
      <c r="BA212" s="377">
        <f t="shared" si="95"/>
        <v>0</v>
      </c>
      <c r="BB212" s="378">
        <f t="shared" si="95"/>
        <v>0</v>
      </c>
      <c r="BC212" s="377">
        <f t="shared" si="95"/>
        <v>0</v>
      </c>
      <c r="BD212" s="383">
        <f t="shared" si="95"/>
        <v>0</v>
      </c>
      <c r="BG212" s="148" t="s">
        <v>413</v>
      </c>
    </row>
    <row r="213" spans="2:66">
      <c r="B213" s="384"/>
      <c r="C213" s="385" t="s">
        <v>414</v>
      </c>
      <c r="D213" s="386"/>
      <c r="E213" s="386"/>
      <c r="F213" s="387"/>
      <c r="H213" s="329" t="s">
        <v>52</v>
      </c>
      <c r="J213" s="388">
        <f ca="1">SUMIF($H$9:$H$156,$H$213,J$12:J$156)</f>
        <v>1</v>
      </c>
      <c r="K213" s="324">
        <f>SUMIF($H$9:$H$156,$H$213,K$9:K$156)</f>
        <v>9.25</v>
      </c>
      <c r="L213" s="320">
        <f>SUMIF($H$9:$H$156,$H$213,L$9:L$156)</f>
        <v>9.7099999999999991</v>
      </c>
      <c r="M213" s="324">
        <f>SUMIF($H$9:$H$156,$H$213,M$9:M$156)</f>
        <v>11.4</v>
      </c>
      <c r="N213" s="320">
        <f>SUMIF($H$9:$H$156,$H$213,N$9:N$156)</f>
        <v>12.3</v>
      </c>
      <c r="O213" s="324">
        <f ca="1">SUMIF($H$9:$H$194,$H$213,O$9:O$156)</f>
        <v>16.200000000000003</v>
      </c>
      <c r="P213" s="320">
        <f t="shared" ref="P213:BD213" si="96">SUMIF($H$9:$H$156,$H$213,P$9:P$156)</f>
        <v>13.7</v>
      </c>
      <c r="Q213" s="324">
        <f t="shared" si="96"/>
        <v>15.7</v>
      </c>
      <c r="R213" s="320">
        <f t="shared" si="96"/>
        <v>14.64</v>
      </c>
      <c r="S213" s="324">
        <f t="shared" si="96"/>
        <v>17.2</v>
      </c>
      <c r="T213" s="320">
        <f t="shared" si="96"/>
        <v>16.2</v>
      </c>
      <c r="U213" s="324">
        <f t="shared" si="96"/>
        <v>15.2</v>
      </c>
      <c r="V213" s="320">
        <f t="shared" si="96"/>
        <v>15.2</v>
      </c>
      <c r="W213" s="324">
        <f t="shared" si="96"/>
        <v>16.2</v>
      </c>
      <c r="X213" s="320">
        <f t="shared" si="96"/>
        <v>17.2</v>
      </c>
      <c r="Y213" s="324">
        <f t="shared" si="96"/>
        <v>18.2</v>
      </c>
      <c r="Z213" s="320">
        <f t="shared" si="96"/>
        <v>17.2</v>
      </c>
      <c r="AA213" s="324">
        <f t="shared" si="96"/>
        <v>20.2</v>
      </c>
      <c r="AB213" s="320">
        <f t="shared" si="96"/>
        <v>20.7</v>
      </c>
      <c r="AC213" s="324">
        <f t="shared" si="96"/>
        <v>20.7</v>
      </c>
      <c r="AD213" s="320">
        <f t="shared" si="96"/>
        <v>20.7</v>
      </c>
      <c r="AE213" s="324">
        <f t="shared" si="96"/>
        <v>20.7</v>
      </c>
      <c r="AF213" s="320">
        <f t="shared" si="96"/>
        <v>21.700000000000003</v>
      </c>
      <c r="AG213" s="389">
        <f t="shared" si="96"/>
        <v>22.3</v>
      </c>
      <c r="AH213" s="320">
        <f t="shared" si="96"/>
        <v>21.1</v>
      </c>
      <c r="AI213" s="324">
        <f t="shared" si="96"/>
        <v>21.1</v>
      </c>
      <c r="AJ213" s="320">
        <f t="shared" si="96"/>
        <v>20.100000000000001</v>
      </c>
      <c r="AK213" s="324">
        <f t="shared" si="96"/>
        <v>20.100000000000001</v>
      </c>
      <c r="AL213" s="320">
        <f t="shared" si="96"/>
        <v>19.100000000000001</v>
      </c>
      <c r="AM213" s="390">
        <f t="shared" si="96"/>
        <v>19.100000000000001</v>
      </c>
      <c r="AN213" s="320">
        <f t="shared" si="96"/>
        <v>15.1</v>
      </c>
      <c r="AO213" s="324">
        <f t="shared" si="96"/>
        <v>13.6</v>
      </c>
      <c r="AP213" s="320">
        <f t="shared" si="96"/>
        <v>13.6</v>
      </c>
      <c r="AQ213" s="324">
        <f t="shared" si="96"/>
        <v>10.6</v>
      </c>
      <c r="AR213" s="323">
        <f t="shared" si="96"/>
        <v>10.43</v>
      </c>
      <c r="AS213" s="324">
        <f t="shared" si="96"/>
        <v>8.43</v>
      </c>
      <c r="AT213" s="320">
        <f t="shared" si="96"/>
        <v>6.43</v>
      </c>
      <c r="AU213" s="391">
        <f t="shared" si="96"/>
        <v>3.6</v>
      </c>
      <c r="AV213" s="320">
        <f t="shared" si="96"/>
        <v>1.6</v>
      </c>
      <c r="AW213" s="324">
        <f t="shared" si="96"/>
        <v>1.1000000000000001</v>
      </c>
      <c r="AX213" s="320">
        <f t="shared" si="96"/>
        <v>1</v>
      </c>
      <c r="AY213" s="324">
        <f t="shared" si="96"/>
        <v>1</v>
      </c>
      <c r="AZ213" s="320">
        <f t="shared" si="96"/>
        <v>1</v>
      </c>
      <c r="BA213" s="324">
        <f t="shared" si="96"/>
        <v>0</v>
      </c>
      <c r="BB213" s="320">
        <f t="shared" si="96"/>
        <v>0</v>
      </c>
      <c r="BC213" s="324">
        <f t="shared" si="96"/>
        <v>0</v>
      </c>
      <c r="BD213" s="392">
        <f t="shared" si="96"/>
        <v>0</v>
      </c>
      <c r="BG213" s="148" t="s">
        <v>415</v>
      </c>
    </row>
    <row r="214" spans="2:66">
      <c r="B214" s="384"/>
      <c r="C214" s="385" t="s">
        <v>416</v>
      </c>
      <c r="D214" s="386"/>
      <c r="E214" s="386"/>
      <c r="F214" s="387"/>
      <c r="H214" s="329" t="s">
        <v>57</v>
      </c>
      <c r="J214" s="388">
        <f ca="1">SUMIF($H$9:$H$156,$H$214,J$12:J$156)</f>
        <v>0</v>
      </c>
      <c r="K214" s="324">
        <f t="shared" ref="K214:BD214" si="97">SUMIF($H$9:$H$156,$H$214,K$9:K$156)</f>
        <v>0</v>
      </c>
      <c r="L214" s="320">
        <f t="shared" si="97"/>
        <v>0</v>
      </c>
      <c r="M214" s="324">
        <f t="shared" si="97"/>
        <v>0</v>
      </c>
      <c r="N214" s="320">
        <f t="shared" si="97"/>
        <v>0</v>
      </c>
      <c r="O214" s="324">
        <f t="shared" si="97"/>
        <v>0</v>
      </c>
      <c r="P214" s="320">
        <f t="shared" si="97"/>
        <v>0</v>
      </c>
      <c r="Q214" s="324">
        <f t="shared" si="97"/>
        <v>0</v>
      </c>
      <c r="R214" s="320">
        <f t="shared" si="97"/>
        <v>0</v>
      </c>
      <c r="S214" s="324">
        <f t="shared" si="97"/>
        <v>0</v>
      </c>
      <c r="T214" s="320">
        <f t="shared" si="97"/>
        <v>0</v>
      </c>
      <c r="U214" s="324">
        <f t="shared" si="97"/>
        <v>0</v>
      </c>
      <c r="V214" s="320">
        <f t="shared" si="97"/>
        <v>0</v>
      </c>
      <c r="W214" s="324">
        <f t="shared" si="97"/>
        <v>0</v>
      </c>
      <c r="X214" s="320">
        <f t="shared" si="97"/>
        <v>0</v>
      </c>
      <c r="Y214" s="324">
        <f t="shared" si="97"/>
        <v>0</v>
      </c>
      <c r="Z214" s="320">
        <f t="shared" si="97"/>
        <v>0</v>
      </c>
      <c r="AA214" s="324">
        <f t="shared" si="97"/>
        <v>0</v>
      </c>
      <c r="AB214" s="320">
        <f t="shared" si="97"/>
        <v>0</v>
      </c>
      <c r="AC214" s="324">
        <f t="shared" si="97"/>
        <v>0</v>
      </c>
      <c r="AD214" s="320">
        <f t="shared" si="97"/>
        <v>0</v>
      </c>
      <c r="AE214" s="324">
        <f t="shared" si="97"/>
        <v>0</v>
      </c>
      <c r="AF214" s="320">
        <f t="shared" si="97"/>
        <v>0</v>
      </c>
      <c r="AG214" s="389">
        <f t="shared" si="97"/>
        <v>0</v>
      </c>
      <c r="AH214" s="320">
        <f t="shared" si="97"/>
        <v>0</v>
      </c>
      <c r="AI214" s="324">
        <f t="shared" si="97"/>
        <v>0</v>
      </c>
      <c r="AJ214" s="320">
        <f t="shared" si="97"/>
        <v>0</v>
      </c>
      <c r="AK214" s="324">
        <f t="shared" si="97"/>
        <v>0</v>
      </c>
      <c r="AL214" s="320">
        <f t="shared" si="97"/>
        <v>0</v>
      </c>
      <c r="AM214" s="390">
        <f t="shared" si="97"/>
        <v>0</v>
      </c>
      <c r="AN214" s="320">
        <f t="shared" si="97"/>
        <v>0</v>
      </c>
      <c r="AO214" s="324">
        <f t="shared" si="97"/>
        <v>0</v>
      </c>
      <c r="AP214" s="320">
        <f t="shared" si="97"/>
        <v>0</v>
      </c>
      <c r="AQ214" s="324">
        <f t="shared" si="97"/>
        <v>0</v>
      </c>
      <c r="AR214" s="323">
        <f t="shared" si="97"/>
        <v>0</v>
      </c>
      <c r="AS214" s="324">
        <f t="shared" si="97"/>
        <v>0</v>
      </c>
      <c r="AT214" s="320">
        <f t="shared" si="97"/>
        <v>0</v>
      </c>
      <c r="AU214" s="391">
        <f t="shared" si="97"/>
        <v>0</v>
      </c>
      <c r="AV214" s="320">
        <f t="shared" si="97"/>
        <v>0</v>
      </c>
      <c r="AW214" s="324">
        <f t="shared" si="97"/>
        <v>0</v>
      </c>
      <c r="AX214" s="320">
        <f t="shared" si="97"/>
        <v>0</v>
      </c>
      <c r="AY214" s="324">
        <f t="shared" si="97"/>
        <v>0</v>
      </c>
      <c r="AZ214" s="320">
        <f t="shared" si="97"/>
        <v>0</v>
      </c>
      <c r="BA214" s="324">
        <f t="shared" si="97"/>
        <v>0</v>
      </c>
      <c r="BB214" s="320">
        <f t="shared" si="97"/>
        <v>0</v>
      </c>
      <c r="BC214" s="324">
        <f t="shared" si="97"/>
        <v>0</v>
      </c>
      <c r="BD214" s="392">
        <f t="shared" si="97"/>
        <v>0</v>
      </c>
      <c r="BG214" s="148" t="s">
        <v>417</v>
      </c>
    </row>
    <row r="215" spans="2:66">
      <c r="B215" s="384"/>
      <c r="C215" s="385" t="s">
        <v>418</v>
      </c>
      <c r="D215" s="386"/>
      <c r="E215" s="386"/>
      <c r="F215" s="387"/>
      <c r="H215" s="393"/>
      <c r="J215" s="394"/>
      <c r="K215" s="395">
        <f t="shared" ref="K215:BC215" si="98">K$212/SUM(K$212:K$213)</f>
        <v>0.80848861283643891</v>
      </c>
      <c r="L215" s="396">
        <f t="shared" si="98"/>
        <v>0.78450954283177987</v>
      </c>
      <c r="M215" s="395">
        <f t="shared" si="98"/>
        <v>0.75436328377504847</v>
      </c>
      <c r="N215" s="396">
        <f t="shared" si="98"/>
        <v>0.76236476043276657</v>
      </c>
      <c r="O215" s="395">
        <f t="shared" ca="1" si="98"/>
        <v>0.74969097651421512</v>
      </c>
      <c r="P215" s="396">
        <f t="shared" si="98"/>
        <v>0.72012257405515834</v>
      </c>
      <c r="Q215" s="395">
        <f t="shared" si="98"/>
        <v>0.73780895123580492</v>
      </c>
      <c r="R215" s="396">
        <f t="shared" si="98"/>
        <v>0.74494773519163759</v>
      </c>
      <c r="S215" s="395">
        <f t="shared" si="98"/>
        <v>0.71043771043771042</v>
      </c>
      <c r="T215" s="396">
        <f t="shared" si="98"/>
        <v>0.7214101461736887</v>
      </c>
      <c r="U215" s="395">
        <f t="shared" si="98"/>
        <v>0.73643142014912444</v>
      </c>
      <c r="V215" s="396">
        <f t="shared" si="98"/>
        <v>0.73797621099810373</v>
      </c>
      <c r="W215" s="395">
        <f t="shared" si="98"/>
        <v>0.74596703059764402</v>
      </c>
      <c r="X215" s="396">
        <f t="shared" si="98"/>
        <v>0.72369477911646585</v>
      </c>
      <c r="Y215" s="395">
        <f t="shared" si="98"/>
        <v>0.7057396928051739</v>
      </c>
      <c r="Z215" s="396">
        <f t="shared" si="98"/>
        <v>0.72114137483787288</v>
      </c>
      <c r="AA215" s="395">
        <f t="shared" si="98"/>
        <v>0.68913511849799935</v>
      </c>
      <c r="AB215" s="396">
        <f t="shared" si="98"/>
        <v>0.67777085927770864</v>
      </c>
      <c r="AC215" s="395">
        <f t="shared" si="98"/>
        <v>0.67432347388294533</v>
      </c>
      <c r="AD215" s="396">
        <f t="shared" si="98"/>
        <v>0.67526753288241759</v>
      </c>
      <c r="AE215" s="395">
        <f t="shared" si="98"/>
        <v>0.67148071734645287</v>
      </c>
      <c r="AF215" s="396">
        <f t="shared" si="98"/>
        <v>0.66910643488868549</v>
      </c>
      <c r="AG215" s="397">
        <f t="shared" si="98"/>
        <v>0.65943799633475875</v>
      </c>
      <c r="AH215" s="396">
        <f t="shared" si="98"/>
        <v>0.66799494911747237</v>
      </c>
      <c r="AI215" s="395">
        <f t="shared" si="98"/>
        <v>0.6728999127991474</v>
      </c>
      <c r="AJ215" s="396">
        <f t="shared" si="98"/>
        <v>0.67817472230561393</v>
      </c>
      <c r="AK215" s="395">
        <f t="shared" si="98"/>
        <v>0.67603505590812929</v>
      </c>
      <c r="AL215" s="396">
        <f t="shared" si="98"/>
        <v>0.67185654461505417</v>
      </c>
      <c r="AM215" s="398">
        <f t="shared" si="98"/>
        <v>0.65978669872865314</v>
      </c>
      <c r="AN215" s="396">
        <f t="shared" si="98"/>
        <v>0.6858502587574441</v>
      </c>
      <c r="AO215" s="395">
        <f t="shared" si="98"/>
        <v>0.70112353377468895</v>
      </c>
      <c r="AP215" s="396">
        <f t="shared" si="98"/>
        <v>0.69065423217992095</v>
      </c>
      <c r="AQ215" s="395">
        <f t="shared" si="98"/>
        <v>0.72742759795570699</v>
      </c>
      <c r="AR215" s="399">
        <f t="shared" si="98"/>
        <v>0.66825172156045742</v>
      </c>
      <c r="AS215" s="395">
        <f t="shared" si="98"/>
        <v>0.64811954752264467</v>
      </c>
      <c r="AT215" s="396">
        <f t="shared" si="98"/>
        <v>0.65851456491144211</v>
      </c>
      <c r="AU215" s="400">
        <f t="shared" si="98"/>
        <v>0.67250397998635436</v>
      </c>
      <c r="AV215" s="396">
        <f t="shared" si="98"/>
        <v>0.79817092399873846</v>
      </c>
      <c r="AW215" s="395">
        <f t="shared" si="98"/>
        <v>0.84507042253521136</v>
      </c>
      <c r="AX215" s="396">
        <f t="shared" si="98"/>
        <v>0.8571428571428571</v>
      </c>
      <c r="AY215" s="395">
        <f t="shared" si="98"/>
        <v>0.8</v>
      </c>
      <c r="AZ215" s="396">
        <f t="shared" si="98"/>
        <v>0.8</v>
      </c>
      <c r="BA215" s="395" t="e">
        <f t="shared" si="98"/>
        <v>#DIV/0!</v>
      </c>
      <c r="BB215" s="320" t="e">
        <f t="shared" si="98"/>
        <v>#DIV/0!</v>
      </c>
      <c r="BC215" s="395" t="e">
        <f t="shared" si="98"/>
        <v>#DIV/0!</v>
      </c>
      <c r="BD215" s="392"/>
      <c r="BG215" s="148" t="s">
        <v>419</v>
      </c>
    </row>
    <row r="216" spans="2:66" ht="10.8" thickBot="1">
      <c r="B216" s="401"/>
      <c r="C216" s="402" t="s">
        <v>420</v>
      </c>
      <c r="D216" s="403"/>
      <c r="E216" s="403"/>
      <c r="F216" s="404"/>
      <c r="H216" s="405"/>
      <c r="J216" s="406"/>
      <c r="K216" s="407">
        <f t="shared" ref="K216:BC216" si="99">K$213/SUM(K$212:K$213)</f>
        <v>0.19151138716356106</v>
      </c>
      <c r="L216" s="408">
        <f t="shared" si="99"/>
        <v>0.21549045716822013</v>
      </c>
      <c r="M216" s="407">
        <f t="shared" si="99"/>
        <v>0.24563671622495153</v>
      </c>
      <c r="N216" s="408">
        <f t="shared" si="99"/>
        <v>0.23763523956723337</v>
      </c>
      <c r="O216" s="407">
        <f t="shared" ca="1" si="99"/>
        <v>0.25030902348578499</v>
      </c>
      <c r="P216" s="408">
        <f t="shared" si="99"/>
        <v>0.27987742594484166</v>
      </c>
      <c r="Q216" s="407">
        <f t="shared" si="99"/>
        <v>0.26219104876419508</v>
      </c>
      <c r="R216" s="408">
        <f t="shared" si="99"/>
        <v>0.25505226480836235</v>
      </c>
      <c r="S216" s="407">
        <f t="shared" si="99"/>
        <v>0.28956228956228952</v>
      </c>
      <c r="T216" s="408">
        <f t="shared" si="99"/>
        <v>0.27858985382631124</v>
      </c>
      <c r="U216" s="407">
        <f t="shared" si="99"/>
        <v>0.26356857985087567</v>
      </c>
      <c r="V216" s="408">
        <f t="shared" si="99"/>
        <v>0.26202378900189621</v>
      </c>
      <c r="W216" s="407">
        <f t="shared" si="99"/>
        <v>0.25403296940235609</v>
      </c>
      <c r="X216" s="408">
        <f t="shared" si="99"/>
        <v>0.27630522088353415</v>
      </c>
      <c r="Y216" s="407">
        <f t="shared" si="99"/>
        <v>0.29426030719482621</v>
      </c>
      <c r="Z216" s="408">
        <f t="shared" si="99"/>
        <v>0.27885862516212706</v>
      </c>
      <c r="AA216" s="407">
        <f t="shared" si="99"/>
        <v>0.31086488150200059</v>
      </c>
      <c r="AB216" s="408">
        <f t="shared" si="99"/>
        <v>0.32222914072229136</v>
      </c>
      <c r="AC216" s="407">
        <f t="shared" si="99"/>
        <v>0.32567652611705472</v>
      </c>
      <c r="AD216" s="408">
        <f t="shared" si="99"/>
        <v>0.32473246711758252</v>
      </c>
      <c r="AE216" s="407">
        <f t="shared" si="99"/>
        <v>0.32851928265354702</v>
      </c>
      <c r="AF216" s="408">
        <f t="shared" si="99"/>
        <v>0.33089356511131446</v>
      </c>
      <c r="AG216" s="409">
        <f t="shared" si="99"/>
        <v>0.34056200366524131</v>
      </c>
      <c r="AH216" s="408">
        <f t="shared" si="99"/>
        <v>0.33200505088252763</v>
      </c>
      <c r="AI216" s="407">
        <f t="shared" si="99"/>
        <v>0.32710008720085271</v>
      </c>
      <c r="AJ216" s="408">
        <f t="shared" si="99"/>
        <v>0.32182527769438607</v>
      </c>
      <c r="AK216" s="407">
        <f t="shared" si="99"/>
        <v>0.32396494409187071</v>
      </c>
      <c r="AL216" s="408">
        <f t="shared" si="99"/>
        <v>0.32814345538494577</v>
      </c>
      <c r="AM216" s="410">
        <f t="shared" si="99"/>
        <v>0.3402133012713468</v>
      </c>
      <c r="AN216" s="408">
        <f t="shared" si="99"/>
        <v>0.31414974124255579</v>
      </c>
      <c r="AO216" s="407">
        <f t="shared" si="99"/>
        <v>0.29887646622531105</v>
      </c>
      <c r="AP216" s="408">
        <f t="shared" si="99"/>
        <v>0.309345767820079</v>
      </c>
      <c r="AQ216" s="407">
        <f t="shared" si="99"/>
        <v>0.27257240204429301</v>
      </c>
      <c r="AR216" s="411">
        <f t="shared" si="99"/>
        <v>0.33174827843954258</v>
      </c>
      <c r="AS216" s="407">
        <f t="shared" si="99"/>
        <v>0.35188045247735522</v>
      </c>
      <c r="AT216" s="408">
        <f t="shared" si="99"/>
        <v>0.34148543508855783</v>
      </c>
      <c r="AU216" s="412">
        <f t="shared" si="99"/>
        <v>0.32749602001364569</v>
      </c>
      <c r="AV216" s="408">
        <f t="shared" si="99"/>
        <v>0.20182907600126143</v>
      </c>
      <c r="AW216" s="407">
        <f t="shared" si="99"/>
        <v>0.15492957746478875</v>
      </c>
      <c r="AX216" s="408">
        <f t="shared" si="99"/>
        <v>0.14285714285714285</v>
      </c>
      <c r="AY216" s="407">
        <f t="shared" si="99"/>
        <v>0.2</v>
      </c>
      <c r="AZ216" s="408">
        <f t="shared" si="99"/>
        <v>0.2</v>
      </c>
      <c r="BA216" s="407" t="e">
        <f t="shared" si="99"/>
        <v>#DIV/0!</v>
      </c>
      <c r="BB216" s="413" t="e">
        <f t="shared" si="99"/>
        <v>#DIV/0!</v>
      </c>
      <c r="BC216" s="407" t="e">
        <f t="shared" si="99"/>
        <v>#DIV/0!</v>
      </c>
      <c r="BD216" s="414"/>
    </row>
    <row r="217" spans="2:66" ht="10.8" thickBot="1">
      <c r="H217" s="349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350"/>
      <c r="AB217" s="350"/>
      <c r="AC217" s="350"/>
      <c r="AD217" s="350"/>
      <c r="AE217" s="350"/>
      <c r="AF217" s="350"/>
      <c r="AG217" s="351"/>
      <c r="AH217" s="350"/>
      <c r="AI217" s="350"/>
      <c r="AJ217" s="350"/>
      <c r="AK217" s="350"/>
      <c r="AL217" s="350"/>
      <c r="AM217" s="350"/>
      <c r="AN217" s="350"/>
      <c r="AO217" s="350"/>
      <c r="AP217" s="350"/>
      <c r="AQ217" s="350"/>
      <c r="AR217" s="350"/>
      <c r="AS217" s="350"/>
      <c r="AT217" s="350"/>
      <c r="AU217" s="350"/>
      <c r="AV217" s="350"/>
      <c r="AW217" s="350"/>
      <c r="AX217" s="350"/>
      <c r="AY217" s="350"/>
      <c r="AZ217" s="350"/>
      <c r="BA217" s="350"/>
      <c r="BB217" s="350"/>
      <c r="BC217" s="350"/>
      <c r="BD217" s="350"/>
    </row>
    <row r="218" spans="2:66">
      <c r="B218" s="415"/>
      <c r="C218" s="416" t="s">
        <v>421</v>
      </c>
      <c r="D218" s="416"/>
      <c r="E218" s="416"/>
      <c r="F218" s="417"/>
      <c r="G218" s="416"/>
      <c r="H218" s="418"/>
      <c r="K218" s="419" t="e">
        <f>#REF!</f>
        <v>#REF!</v>
      </c>
      <c r="L218" s="420" t="e">
        <f>#REF!</f>
        <v>#REF!</v>
      </c>
      <c r="M218" s="420" t="e">
        <f>#REF!</f>
        <v>#REF!</v>
      </c>
      <c r="N218" s="420" t="e">
        <f>#REF!</f>
        <v>#REF!</v>
      </c>
      <c r="O218" s="420" t="e">
        <f>#REF!</f>
        <v>#REF!</v>
      </c>
      <c r="P218" s="420" t="e">
        <f>#REF!</f>
        <v>#REF!</v>
      </c>
      <c r="Q218" s="420">
        <v>287083.01340992498</v>
      </c>
      <c r="R218" s="421">
        <v>289996</v>
      </c>
      <c r="S218" s="422">
        <v>282294</v>
      </c>
      <c r="T218" s="422">
        <v>284419</v>
      </c>
      <c r="U218" s="422">
        <v>278874.03733205207</v>
      </c>
      <c r="V218" s="422">
        <v>279038.83398249524</v>
      </c>
      <c r="W218" s="423"/>
      <c r="X218" s="422">
        <v>279665.34666666668</v>
      </c>
      <c r="Y218" s="423"/>
      <c r="Z218" s="423"/>
      <c r="AA218" s="423"/>
      <c r="AB218" s="423"/>
      <c r="AC218" s="423"/>
      <c r="AD218" s="423"/>
      <c r="AE218" s="423"/>
      <c r="AF218" s="423"/>
      <c r="AG218" s="424"/>
      <c r="AH218" s="423"/>
      <c r="AI218" s="423"/>
      <c r="AJ218" s="423"/>
      <c r="AK218" s="423"/>
      <c r="AL218" s="423"/>
      <c r="AM218" s="423"/>
      <c r="AN218" s="423"/>
      <c r="AO218" s="423"/>
      <c r="AP218" s="423"/>
      <c r="AQ218" s="423"/>
      <c r="AR218" s="423"/>
      <c r="AS218" s="423"/>
      <c r="AT218" s="423"/>
      <c r="AU218" s="423"/>
      <c r="AV218" s="423"/>
      <c r="AW218" s="423"/>
      <c r="AX218" s="423"/>
      <c r="AY218" s="423"/>
      <c r="AZ218" s="423"/>
      <c r="BA218" s="423"/>
      <c r="BB218" s="423"/>
      <c r="BC218" s="423"/>
      <c r="BD218" s="423"/>
    </row>
    <row r="219" spans="2:66">
      <c r="B219" s="425"/>
      <c r="C219" s="426" t="s">
        <v>422</v>
      </c>
      <c r="D219" s="426"/>
      <c r="E219" s="426"/>
      <c r="F219" s="427"/>
      <c r="G219" s="426"/>
      <c r="H219" s="428"/>
      <c r="K219" s="429">
        <v>247538.17</v>
      </c>
      <c r="L219" s="430">
        <v>273124.63</v>
      </c>
      <c r="M219" s="430">
        <v>259568.59</v>
      </c>
      <c r="N219" s="430">
        <v>274173.86</v>
      </c>
      <c r="O219" s="430">
        <v>312279.66000000003</v>
      </c>
      <c r="P219" s="430">
        <f>280449.65+20000</f>
        <v>300449.65000000002</v>
      </c>
      <c r="Q219" s="430">
        <v>285424.55</v>
      </c>
      <c r="R219" s="431">
        <f>334152.03+13125</f>
        <v>347277.03</v>
      </c>
      <c r="S219" s="432">
        <v>287975.5</v>
      </c>
      <c r="T219" s="432">
        <v>288917</v>
      </c>
      <c r="U219" s="432">
        <v>258129.81828905019</v>
      </c>
      <c r="V219" s="432">
        <v>287360.03000000003</v>
      </c>
      <c r="W219" s="423"/>
      <c r="X219" s="432">
        <v>301958.95</v>
      </c>
      <c r="Y219" s="423"/>
      <c r="Z219" s="423"/>
      <c r="AA219" s="423"/>
      <c r="AB219" s="423"/>
      <c r="AC219" s="423"/>
      <c r="AD219" s="423"/>
      <c r="AE219" s="423"/>
      <c r="AF219" s="423"/>
      <c r="AG219" s="424"/>
      <c r="AH219" s="423"/>
      <c r="AI219" s="423"/>
      <c r="AJ219" s="423"/>
      <c r="AK219" s="423"/>
      <c r="AL219" s="423"/>
      <c r="AM219" s="423"/>
      <c r="AN219" s="423"/>
      <c r="AO219" s="423"/>
      <c r="AP219" s="423"/>
      <c r="AQ219" s="423"/>
      <c r="AR219" s="423"/>
      <c r="AS219" s="423"/>
      <c r="AT219" s="423"/>
      <c r="AU219" s="423"/>
      <c r="AV219" s="423"/>
      <c r="AW219" s="423"/>
      <c r="AX219" s="423"/>
      <c r="AY219" s="423"/>
      <c r="AZ219" s="423"/>
      <c r="BA219" s="423"/>
      <c r="BB219" s="423"/>
      <c r="BC219" s="423"/>
      <c r="BD219" s="423"/>
    </row>
    <row r="220" spans="2:66">
      <c r="B220" s="425"/>
      <c r="C220" s="426" t="s">
        <v>423</v>
      </c>
      <c r="D220" s="426"/>
      <c r="E220" s="426"/>
      <c r="F220" s="427"/>
      <c r="G220" s="426"/>
      <c r="H220" s="428"/>
      <c r="K220" s="429" t="e">
        <f t="shared" ref="K220:V220" si="100">K218-K219</f>
        <v>#REF!</v>
      </c>
      <c r="L220" s="430" t="e">
        <f t="shared" si="100"/>
        <v>#REF!</v>
      </c>
      <c r="M220" s="430" t="e">
        <f t="shared" si="100"/>
        <v>#REF!</v>
      </c>
      <c r="N220" s="430" t="e">
        <f t="shared" si="100"/>
        <v>#REF!</v>
      </c>
      <c r="O220" s="430" t="e">
        <f t="shared" si="100"/>
        <v>#REF!</v>
      </c>
      <c r="P220" s="430" t="e">
        <f t="shared" si="100"/>
        <v>#REF!</v>
      </c>
      <c r="Q220" s="430">
        <f t="shared" si="100"/>
        <v>1658.4634099249961</v>
      </c>
      <c r="R220" s="431">
        <f t="shared" si="100"/>
        <v>-57281.030000000028</v>
      </c>
      <c r="S220" s="432">
        <f t="shared" si="100"/>
        <v>-5681.5</v>
      </c>
      <c r="T220" s="432">
        <f t="shared" si="100"/>
        <v>-4498</v>
      </c>
      <c r="U220" s="432">
        <f t="shared" si="100"/>
        <v>20744.219043001882</v>
      </c>
      <c r="V220" s="432">
        <f t="shared" si="100"/>
        <v>-8321.1960175047861</v>
      </c>
      <c r="W220" s="423"/>
      <c r="X220" s="432">
        <f t="shared" ref="X220" si="101">X218-X219</f>
        <v>-22293.603333333333</v>
      </c>
      <c r="Y220" s="423"/>
      <c r="Z220" s="423"/>
      <c r="AA220" s="423"/>
      <c r="AB220" s="423"/>
      <c r="AC220" s="423"/>
      <c r="AD220" s="423"/>
      <c r="AE220" s="423"/>
      <c r="AF220" s="423"/>
      <c r="AG220" s="424"/>
      <c r="AH220" s="423"/>
      <c r="AI220" s="423"/>
      <c r="AJ220" s="423"/>
      <c r="AK220" s="423"/>
      <c r="AL220" s="423"/>
      <c r="AM220" s="423"/>
      <c r="AN220" s="423"/>
      <c r="AO220" s="423"/>
      <c r="AP220" s="423"/>
      <c r="AQ220" s="423"/>
      <c r="AR220" s="423"/>
      <c r="AS220" s="423"/>
      <c r="AT220" s="423"/>
      <c r="AU220" s="423"/>
      <c r="AV220" s="423"/>
      <c r="AW220" s="423"/>
      <c r="AX220" s="423"/>
      <c r="AY220" s="423"/>
      <c r="AZ220" s="423"/>
      <c r="BA220" s="423"/>
      <c r="BB220" s="423"/>
      <c r="BC220" s="423"/>
      <c r="BD220" s="423"/>
    </row>
    <row r="221" spans="2:66" ht="10.8" thickBot="1">
      <c r="B221" s="433"/>
      <c r="C221" s="434" t="s">
        <v>424</v>
      </c>
      <c r="D221" s="434"/>
      <c r="E221" s="434"/>
      <c r="F221" s="435"/>
      <c r="G221" s="434"/>
      <c r="H221" s="436"/>
      <c r="K221" s="437" t="e">
        <f t="shared" ref="K221:V221" si="102">(K218-K219)/K218</f>
        <v>#REF!</v>
      </c>
      <c r="L221" s="438" t="e">
        <f t="shared" si="102"/>
        <v>#REF!</v>
      </c>
      <c r="M221" s="438" t="e">
        <f t="shared" si="102"/>
        <v>#REF!</v>
      </c>
      <c r="N221" s="438" t="e">
        <f t="shared" si="102"/>
        <v>#REF!</v>
      </c>
      <c r="O221" s="438" t="e">
        <f t="shared" si="102"/>
        <v>#REF!</v>
      </c>
      <c r="P221" s="438" t="e">
        <f t="shared" si="102"/>
        <v>#REF!</v>
      </c>
      <c r="Q221" s="438">
        <f t="shared" si="102"/>
        <v>5.7769471980457484E-3</v>
      </c>
      <c r="R221" s="439">
        <f t="shared" si="102"/>
        <v>-0.19752351756575962</v>
      </c>
      <c r="S221" s="440">
        <f t="shared" si="102"/>
        <v>-2.0126180506847471E-2</v>
      </c>
      <c r="T221" s="440">
        <f t="shared" si="102"/>
        <v>-1.5814695923971323E-2</v>
      </c>
      <c r="U221" s="440">
        <f t="shared" si="102"/>
        <v>7.4385623134583814E-2</v>
      </c>
      <c r="V221" s="440">
        <f t="shared" si="102"/>
        <v>-2.9820924560008712E-2</v>
      </c>
      <c r="W221" s="441"/>
      <c r="X221" s="440">
        <f t="shared" ref="X221" si="103">(X218-X219)/X218</f>
        <v>-7.9715286856419487E-2</v>
      </c>
      <c r="Y221" s="441"/>
      <c r="Z221" s="441"/>
      <c r="AA221" s="441"/>
      <c r="AB221" s="441"/>
      <c r="AC221" s="441"/>
      <c r="AD221" s="441"/>
      <c r="AE221" s="441"/>
      <c r="AF221" s="441"/>
      <c r="AG221" s="442"/>
      <c r="AH221" s="441"/>
      <c r="AI221" s="441"/>
      <c r="AJ221" s="441"/>
      <c r="AK221" s="441"/>
      <c r="AL221" s="441"/>
      <c r="AM221" s="441"/>
      <c r="AN221" s="441"/>
      <c r="AO221" s="441"/>
      <c r="AP221" s="441"/>
      <c r="AQ221" s="441"/>
      <c r="AR221" s="441"/>
      <c r="AS221" s="441"/>
      <c r="AT221" s="441"/>
      <c r="AU221" s="441"/>
      <c r="AV221" s="441"/>
      <c r="AW221" s="441"/>
      <c r="AX221" s="441"/>
      <c r="AY221" s="441"/>
      <c r="AZ221" s="441"/>
      <c r="BA221" s="441"/>
      <c r="BB221" s="441"/>
      <c r="BC221" s="441"/>
      <c r="BD221" s="441"/>
    </row>
    <row r="222" spans="2:66">
      <c r="B222" s="415"/>
      <c r="C222" s="443" t="s">
        <v>425</v>
      </c>
      <c r="D222" s="416"/>
      <c r="E222" s="416"/>
      <c r="F222" s="417"/>
      <c r="G222" s="416"/>
      <c r="H222" s="444"/>
      <c r="K222" s="419" t="e">
        <f>#REF!</f>
        <v>#REF!</v>
      </c>
      <c r="L222" s="420" t="e">
        <f>#REF!</f>
        <v>#REF!</v>
      </c>
      <c r="M222" s="420" t="e">
        <f>#REF!</f>
        <v>#REF!</v>
      </c>
      <c r="N222" s="420" t="e">
        <f>#REF!</f>
        <v>#REF!</v>
      </c>
      <c r="O222" s="420" t="e">
        <f>#REF!</f>
        <v>#REF!</v>
      </c>
      <c r="P222" s="420" t="e">
        <f>#REF!</f>
        <v>#REF!</v>
      </c>
      <c r="Q222" s="420" t="e">
        <f>#REF!</f>
        <v>#REF!</v>
      </c>
      <c r="R222" s="421">
        <v>156264</v>
      </c>
      <c r="S222" s="422">
        <v>123189.68774027734</v>
      </c>
      <c r="T222" s="422">
        <v>112206</v>
      </c>
      <c r="U222" s="422">
        <v>112205.98774027731</v>
      </c>
      <c r="V222" s="422">
        <v>116705.98774027731</v>
      </c>
      <c r="W222" s="423"/>
      <c r="X222" s="422">
        <v>130177.16274027733</v>
      </c>
      <c r="Y222" s="423"/>
      <c r="Z222" s="423"/>
      <c r="AA222" s="423"/>
      <c r="AB222" s="423"/>
      <c r="AC222" s="423"/>
      <c r="AD222" s="423"/>
      <c r="AE222" s="423"/>
      <c r="AF222" s="423"/>
      <c r="AG222" s="424"/>
      <c r="AH222" s="423"/>
      <c r="AI222" s="423"/>
      <c r="AJ222" s="423"/>
      <c r="AK222" s="423"/>
      <c r="AL222" s="423"/>
      <c r="AM222" s="423"/>
      <c r="AN222" s="423"/>
      <c r="AO222" s="423"/>
      <c r="AP222" s="423"/>
      <c r="AQ222" s="423"/>
      <c r="AR222" s="423"/>
      <c r="AS222" s="423"/>
      <c r="AT222" s="423"/>
      <c r="AU222" s="423"/>
      <c r="AV222" s="423"/>
      <c r="AW222" s="423"/>
      <c r="AX222" s="423"/>
      <c r="AY222" s="423"/>
      <c r="AZ222" s="423"/>
      <c r="BA222" s="423"/>
      <c r="BB222" s="423"/>
      <c r="BC222" s="423"/>
      <c r="BD222" s="423"/>
    </row>
    <row r="223" spans="2:66">
      <c r="B223" s="425"/>
      <c r="C223" s="445" t="s">
        <v>426</v>
      </c>
      <c r="D223" s="426"/>
      <c r="E223" s="426"/>
      <c r="F223" s="427"/>
      <c r="G223" s="426">
        <v>425.8</v>
      </c>
      <c r="H223" s="446"/>
      <c r="K223" s="429">
        <v>78239.64</v>
      </c>
      <c r="L223" s="430">
        <v>96334.09</v>
      </c>
      <c r="M223" s="430">
        <v>94645.27</v>
      </c>
      <c r="N223" s="430">
        <v>80902.600000000006</v>
      </c>
      <c r="O223" s="430">
        <v>114748.34000000001</v>
      </c>
      <c r="P223" s="430">
        <v>116550.84</v>
      </c>
      <c r="Q223" s="430">
        <v>119741.8</v>
      </c>
      <c r="R223" s="431">
        <v>129840.16</v>
      </c>
      <c r="S223" s="432">
        <v>100361.53</v>
      </c>
      <c r="T223" s="432">
        <v>110096</v>
      </c>
      <c r="U223" s="432"/>
      <c r="V223" s="432">
        <v>161557.29999999999</v>
      </c>
      <c r="W223" s="423"/>
      <c r="X223" s="432">
        <v>112425.14</v>
      </c>
      <c r="Y223" s="423"/>
      <c r="Z223" s="423"/>
      <c r="AA223" s="423"/>
      <c r="AB223" s="423"/>
      <c r="AC223" s="423"/>
      <c r="AD223" s="423"/>
      <c r="AE223" s="423"/>
      <c r="AF223" s="423"/>
      <c r="AG223" s="424"/>
      <c r="AH223" s="423"/>
      <c r="AI223" s="423"/>
      <c r="AJ223" s="423"/>
      <c r="AK223" s="423"/>
      <c r="AL223" s="423"/>
      <c r="AM223" s="423"/>
      <c r="AN223" s="423"/>
      <c r="AO223" s="423"/>
      <c r="AP223" s="423"/>
      <c r="AQ223" s="423"/>
      <c r="AR223" s="423"/>
      <c r="AS223" s="423"/>
      <c r="AT223" s="423"/>
      <c r="AU223" s="423"/>
      <c r="AV223" s="423"/>
      <c r="AW223" s="423"/>
      <c r="AX223" s="423"/>
      <c r="AY223" s="423"/>
      <c r="AZ223" s="423"/>
      <c r="BA223" s="423"/>
      <c r="BB223" s="423"/>
      <c r="BC223" s="423"/>
      <c r="BD223" s="423"/>
    </row>
    <row r="224" spans="2:66">
      <c r="B224" s="425"/>
      <c r="C224" s="426" t="s">
        <v>423</v>
      </c>
      <c r="D224" s="426"/>
      <c r="E224" s="426"/>
      <c r="F224" s="427"/>
      <c r="G224" s="426">
        <v>432.7</v>
      </c>
      <c r="H224" s="446"/>
      <c r="K224" s="429" t="e">
        <f t="shared" ref="K224:V224" si="104">K222-K223</f>
        <v>#REF!</v>
      </c>
      <c r="L224" s="430" t="e">
        <f t="shared" si="104"/>
        <v>#REF!</v>
      </c>
      <c r="M224" s="430" t="e">
        <f t="shared" si="104"/>
        <v>#REF!</v>
      </c>
      <c r="N224" s="430" t="e">
        <f t="shared" si="104"/>
        <v>#REF!</v>
      </c>
      <c r="O224" s="430" t="e">
        <f t="shared" si="104"/>
        <v>#REF!</v>
      </c>
      <c r="P224" s="430" t="e">
        <f t="shared" si="104"/>
        <v>#REF!</v>
      </c>
      <c r="Q224" s="430" t="e">
        <f t="shared" si="104"/>
        <v>#REF!</v>
      </c>
      <c r="R224" s="431">
        <f t="shared" si="104"/>
        <v>26423.839999999997</v>
      </c>
      <c r="S224" s="432">
        <f t="shared" si="104"/>
        <v>22828.15774027734</v>
      </c>
      <c r="T224" s="432">
        <f t="shared" si="104"/>
        <v>2110</v>
      </c>
      <c r="U224" s="432">
        <f t="shared" si="104"/>
        <v>112205.98774027731</v>
      </c>
      <c r="V224" s="432">
        <f t="shared" si="104"/>
        <v>-44851.312259722676</v>
      </c>
      <c r="W224" s="423"/>
      <c r="X224" s="432">
        <f t="shared" ref="X224" si="105">X222-X223</f>
        <v>17752.022740277331</v>
      </c>
      <c r="Y224" s="423"/>
      <c r="Z224" s="423"/>
      <c r="AA224" s="423"/>
      <c r="AB224" s="423"/>
      <c r="AC224" s="423"/>
      <c r="AD224" s="423"/>
      <c r="AE224" s="423"/>
      <c r="AF224" s="423"/>
      <c r="AG224" s="424"/>
      <c r="AH224" s="423"/>
      <c r="AI224" s="423"/>
      <c r="AJ224" s="423"/>
      <c r="AK224" s="423"/>
      <c r="AL224" s="423"/>
      <c r="AM224" s="423"/>
      <c r="AN224" s="423"/>
      <c r="AO224" s="423"/>
      <c r="AP224" s="423"/>
      <c r="AQ224" s="423"/>
      <c r="AR224" s="423"/>
      <c r="AS224" s="423"/>
      <c r="AT224" s="423"/>
      <c r="AU224" s="423"/>
      <c r="AV224" s="423"/>
      <c r="AW224" s="423"/>
      <c r="AX224" s="423"/>
      <c r="AY224" s="423"/>
      <c r="AZ224" s="423"/>
      <c r="BA224" s="423"/>
      <c r="BB224" s="423"/>
      <c r="BC224" s="423"/>
      <c r="BD224" s="423"/>
    </row>
    <row r="225" spans="2:56" ht="10.8" thickBot="1">
      <c r="B225" s="433"/>
      <c r="C225" s="434" t="s">
        <v>424</v>
      </c>
      <c r="D225" s="434"/>
      <c r="E225" s="434"/>
      <c r="F225" s="435"/>
      <c r="G225" s="434">
        <v>441.4</v>
      </c>
      <c r="H225" s="447"/>
      <c r="K225" s="437" t="e">
        <f t="shared" ref="K225:V225" si="106">(K222-K223)/K222</f>
        <v>#REF!</v>
      </c>
      <c r="L225" s="438" t="e">
        <f t="shared" si="106"/>
        <v>#REF!</v>
      </c>
      <c r="M225" s="438" t="e">
        <f t="shared" si="106"/>
        <v>#REF!</v>
      </c>
      <c r="N225" s="438" t="e">
        <f t="shared" si="106"/>
        <v>#REF!</v>
      </c>
      <c r="O225" s="438" t="e">
        <f t="shared" si="106"/>
        <v>#REF!</v>
      </c>
      <c r="P225" s="438" t="e">
        <f t="shared" si="106"/>
        <v>#REF!</v>
      </c>
      <c r="Q225" s="438" t="e">
        <f t="shared" si="106"/>
        <v>#REF!</v>
      </c>
      <c r="R225" s="439">
        <f t="shared" si="106"/>
        <v>0.16909742487073157</v>
      </c>
      <c r="S225" s="440">
        <f t="shared" si="106"/>
        <v>0.1853089991461484</v>
      </c>
      <c r="T225" s="440">
        <f t="shared" si="106"/>
        <v>1.8804698500971429E-2</v>
      </c>
      <c r="U225" s="440">
        <f t="shared" si="106"/>
        <v>1</v>
      </c>
      <c r="V225" s="440">
        <f t="shared" si="106"/>
        <v>-0.38431029228368968</v>
      </c>
      <c r="W225" s="441"/>
      <c r="X225" s="440">
        <f t="shared" ref="X225" si="107">(X222-X223)/X222</f>
        <v>0.13636817984499508</v>
      </c>
      <c r="Y225" s="441"/>
      <c r="Z225" s="441"/>
      <c r="AA225" s="441"/>
      <c r="AB225" s="441"/>
      <c r="AC225" s="441"/>
      <c r="AD225" s="441"/>
      <c r="AE225" s="441"/>
      <c r="AF225" s="441"/>
      <c r="AG225" s="442"/>
      <c r="AH225" s="441"/>
      <c r="AI225" s="441"/>
      <c r="AJ225" s="441"/>
      <c r="AK225" s="441"/>
      <c r="AL225" s="441"/>
      <c r="AM225" s="441"/>
      <c r="AN225" s="441"/>
      <c r="AO225" s="441"/>
      <c r="AP225" s="441"/>
      <c r="AQ225" s="441"/>
      <c r="AR225" s="441"/>
      <c r="AS225" s="441"/>
      <c r="AT225" s="441"/>
      <c r="AU225" s="441"/>
      <c r="AV225" s="441"/>
      <c r="AW225" s="441"/>
      <c r="AX225" s="441"/>
      <c r="AY225" s="441"/>
      <c r="AZ225" s="441"/>
      <c r="BA225" s="441"/>
      <c r="BB225" s="441"/>
      <c r="BC225" s="441"/>
      <c r="BD225" s="441"/>
    </row>
    <row r="226" spans="2:56">
      <c r="G226" s="1">
        <v>454</v>
      </c>
    </row>
    <row r="227" spans="2:56">
      <c r="S227" s="333"/>
      <c r="T227" s="333"/>
      <c r="U227" s="333"/>
      <c r="V227" s="333"/>
      <c r="W227" s="333"/>
      <c r="X227" s="333"/>
      <c r="Y227" s="333"/>
      <c r="Z227" s="333"/>
      <c r="AA227" s="333"/>
      <c r="AB227" s="333"/>
      <c r="AC227" s="333"/>
      <c r="AD227" s="333"/>
      <c r="AE227" s="333"/>
      <c r="AF227" s="333"/>
      <c r="AG227" s="448"/>
      <c r="AH227" s="333"/>
      <c r="AI227" s="333"/>
      <c r="AJ227" s="333"/>
      <c r="AK227" s="333"/>
      <c r="AL227" s="333"/>
      <c r="AM227" s="333"/>
      <c r="AN227" s="333"/>
      <c r="AO227" s="333"/>
      <c r="AP227" s="333"/>
      <c r="AQ227" s="333"/>
      <c r="AR227" s="333"/>
      <c r="AS227" s="333"/>
      <c r="AT227" s="333"/>
      <c r="AU227" s="333"/>
      <c r="AV227" s="333"/>
      <c r="AW227" s="333"/>
      <c r="AX227" s="333"/>
      <c r="AY227" s="333"/>
      <c r="AZ227" s="333"/>
      <c r="BA227" s="333"/>
      <c r="BB227" s="333"/>
      <c r="BC227" s="333"/>
      <c r="BD227" s="333"/>
    </row>
  </sheetData>
  <protectedRanges>
    <protectedRange sqref="K83 R32 R77 R83:R85 R106:R109 R69 R24 R117 R36:R37 R100 R157 R162 R164 R45 K122:BD122 K177:BD180" name="Range1"/>
  </protectedRanges>
  <autoFilter ref="B6:BS225" xr:uid="{00000000-0009-0000-0000-000003000000}">
    <filterColumn colId="56" showButton="0"/>
    <filterColumn colId="59" showButton="0"/>
    <filterColumn colId="60" showButton="0"/>
  </autoFilter>
  <mergeCells count="8">
    <mergeCell ref="BM6:BM8"/>
    <mergeCell ref="BN6:BN8"/>
    <mergeCell ref="G2:G3"/>
    <mergeCell ref="B6:B8"/>
    <mergeCell ref="BF6:BG7"/>
    <mergeCell ref="BH6:BH8"/>
    <mergeCell ref="BI6:BK7"/>
    <mergeCell ref="BL6:BL8"/>
  </mergeCells>
  <conditionalFormatting sqref="BI9:BI194">
    <cfRule type="expression" dxfId="9" priority="8" stopIfTrue="1">
      <formula>BI$8="B"</formula>
    </cfRule>
    <cfRule type="expression" dxfId="8" priority="9" stopIfTrue="1">
      <formula>BI$8="F"</formula>
    </cfRule>
    <cfRule type="expression" dxfId="7" priority="10" stopIfTrue="1">
      <formula>BI$8="A"</formula>
    </cfRule>
  </conditionalFormatting>
  <conditionalFormatting sqref="J9:BD207">
    <cfRule type="cellIs" dxfId="6" priority="7" operator="greaterThan">
      <formula>0</formula>
    </cfRule>
  </conditionalFormatting>
  <conditionalFormatting sqref="BI127">
    <cfRule type="expression" dxfId="5" priority="4" stopIfTrue="1">
      <formula>BI$8="B"</formula>
    </cfRule>
    <cfRule type="expression" dxfId="4" priority="5" stopIfTrue="1">
      <formula>BI$8="F"</formula>
    </cfRule>
    <cfRule type="expression" dxfId="3" priority="6" stopIfTrue="1">
      <formula>BI$8="A"</formula>
    </cfRule>
  </conditionalFormatting>
  <conditionalFormatting sqref="BI117:BI118">
    <cfRule type="expression" dxfId="2" priority="1" stopIfTrue="1">
      <formula>BI$8="B"</formula>
    </cfRule>
    <cfRule type="expression" dxfId="1" priority="2" stopIfTrue="1">
      <formula>BI$8="F"</formula>
    </cfRule>
    <cfRule type="expression" dxfId="0" priority="3" stopIfTrue="1">
      <formula>BI$8="A"</formula>
    </cfRule>
  </conditionalFormatting>
  <pageMargins left="0.70866141732283472" right="0.70866141732283472" top="0.74803149606299213" bottom="0.74803149606299213" header="0.31496062992125984" footer="0.31496062992125984"/>
  <pageSetup paperSize="8" scale="36" fitToHeight="5" orientation="landscape" r:id="rId1"/>
  <rowBreaks count="1" manualBreakCount="1">
    <brk id="195" min="1" max="6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510160A955E1488E17EB520A1FBFA9" ma:contentTypeVersion="2" ma:contentTypeDescription="Create a new document." ma:contentTypeScope="" ma:versionID="c9c62e6e7192998670e932f184395fb8">
  <xsd:schema xmlns:xsd="http://www.w3.org/2001/XMLSchema" xmlns:xs="http://www.w3.org/2001/XMLSchema" xmlns:p="http://schemas.microsoft.com/office/2006/metadata/properties" xmlns:ns2="1def9d54-13de-4a8a-b540-aa5b2e1e9976" targetNamespace="http://schemas.microsoft.com/office/2006/metadata/properties" ma:root="true" ma:fieldsID="00d604f741bca5de9b400ef87931f70d" ns2:_="">
    <xsd:import namespace="1def9d54-13de-4a8a-b540-aa5b2e1e9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f9d54-13de-4a8a-b540-aa5b2e1e99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E80C74-8D50-4C35-9CA6-B990486B2A13}"/>
</file>

<file path=customXml/itemProps2.xml><?xml version="1.0" encoding="utf-8"?>
<ds:datastoreItem xmlns:ds="http://schemas.openxmlformats.org/officeDocument/2006/customXml" ds:itemID="{36A84CF5-3258-4D2F-9091-D59480C2E7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5A4626-B5E9-4D50-8402-EEE3F3F62AA0}">
  <ds:schemaRefs>
    <ds:schemaRef ds:uri="http://schemas.microsoft.com/office/2006/documentManagement/types"/>
    <ds:schemaRef ds:uri="d24c5bbd-1eb8-4bd3-b80a-0a8c592fc6b1"/>
    <ds:schemaRef ds:uri="b93fff18-5343-4c16-b0eb-10e473763eeb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Staff Schedule</vt:lpstr>
      <vt:lpstr>'Staff Schedule'!Print_Area</vt:lpstr>
      <vt:lpstr>'Staff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James</dc:creator>
  <cp:lastModifiedBy>Bromley, James</cp:lastModifiedBy>
  <dcterms:created xsi:type="dcterms:W3CDTF">2020-03-04T12:32:21Z</dcterms:created>
  <dcterms:modified xsi:type="dcterms:W3CDTF">2020-03-04T12:34:06Z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0x01010011510160A955E1488E17EB520A1FBFA9</vt:lpwstr>
  </property>
</Properties>
</file>