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66925"/>
  <xr:revisionPtr revIDLastSave="0" documentId="8_{A4142304-4249-4FD5-86F2-EE237EDD5F09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HomeTown Sales Rep DATA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0" i="1" l="1"/>
  <c r="C30" i="1"/>
  <c r="D29" i="1"/>
  <c r="C29" i="1"/>
  <c r="D28" i="1"/>
  <c r="C28" i="1"/>
  <c r="D27" i="1"/>
  <c r="C27" i="1"/>
  <c r="D26" i="1"/>
  <c r="C26" i="1"/>
  <c r="F24" i="1"/>
  <c r="E24" i="1"/>
  <c r="F23" i="1"/>
  <c r="E23" i="1"/>
  <c r="F22" i="1"/>
  <c r="E22" i="1"/>
  <c r="F21" i="1"/>
  <c r="E21" i="1"/>
  <c r="F20" i="1"/>
  <c r="E20" i="1"/>
  <c r="F19" i="1"/>
  <c r="E19" i="1"/>
  <c r="F13" i="1"/>
  <c r="E13" i="1"/>
  <c r="F18" i="1"/>
  <c r="E18" i="1"/>
  <c r="F16" i="1"/>
  <c r="E16" i="1"/>
  <c r="F15" i="1"/>
  <c r="E15" i="1"/>
  <c r="F14" i="1"/>
  <c r="E14" i="1"/>
  <c r="F11" i="1"/>
  <c r="E11" i="1"/>
  <c r="F12" i="1"/>
  <c r="E12" i="1"/>
  <c r="F17" i="1"/>
  <c r="E17" i="1"/>
  <c r="F10" i="1"/>
  <c r="E10" i="1"/>
  <c r="B2" i="1"/>
  <c r="E30" i="1" l="1"/>
  <c r="E29" i="1"/>
  <c r="E28" i="1"/>
  <c r="E27" i="1"/>
  <c r="E26" i="1"/>
  <c r="F30" i="1"/>
  <c r="F29" i="1"/>
  <c r="F28" i="1"/>
  <c r="F27" i="1"/>
  <c r="F26" i="1"/>
</calcChain>
</file>

<file path=xl/sharedStrings.xml><?xml version="1.0" encoding="utf-8"?>
<sst xmlns="http://schemas.openxmlformats.org/spreadsheetml/2006/main" count="47" uniqueCount="41">
  <si>
    <t>NAME</t>
  </si>
  <si>
    <t>Mike Vance</t>
  </si>
  <si>
    <t>DATE</t>
  </si>
  <si>
    <t>HomeTown Real Estate</t>
  </si>
  <si>
    <t>Sales Report</t>
  </si>
  <si>
    <t>Commission Rate</t>
  </si>
  <si>
    <t>Property Address</t>
  </si>
  <si>
    <t>City</t>
  </si>
  <si>
    <t>Asking Price</t>
  </si>
  <si>
    <t>Selling Price</t>
  </si>
  <si>
    <t>Pct of Asking Price</t>
  </si>
  <si>
    <t>Commission Amt</t>
  </si>
  <si>
    <t>256 Main St.</t>
  </si>
  <si>
    <t>Avondale</t>
  </si>
  <si>
    <t>421 First Ave.</t>
  </si>
  <si>
    <t>Granger</t>
  </si>
  <si>
    <t>589 Central Ave.</t>
  </si>
  <si>
    <t>Carlton</t>
  </si>
  <si>
    <t>215 River St.</t>
  </si>
  <si>
    <t>120 Pine St.</t>
  </si>
  <si>
    <t>Davidson</t>
  </si>
  <si>
    <t>321 Feathering Rd.</t>
  </si>
  <si>
    <t>Gleneagle</t>
  </si>
  <si>
    <t>35 Indiana Ave.</t>
  </si>
  <si>
    <t>Walker</t>
  </si>
  <si>
    <t>100 South Granger Hwy.</t>
  </si>
  <si>
    <t>116 Pine St.</t>
  </si>
  <si>
    <t>829 Wooster Rd.</t>
  </si>
  <si>
    <t>3400 Metro Pkwy.</t>
  </si>
  <si>
    <t>Bremerton</t>
  </si>
  <si>
    <t>865 Ridge Rd.</t>
  </si>
  <si>
    <t>862 Maple St.</t>
  </si>
  <si>
    <t>Wells</t>
  </si>
  <si>
    <t>12 Polk Ave.</t>
  </si>
  <si>
    <t>345 Central Blvd.</t>
  </si>
  <si>
    <t>Rushton</t>
  </si>
  <si>
    <t>TOTAL</t>
  </si>
  <si>
    <t>AVERAGE</t>
  </si>
  <si>
    <t>LARGEST</t>
  </si>
  <si>
    <t>SMALLEST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</si>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</sst>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\ hh:mm\ AM/PM"/>
    <numFmt numFmtId="165" formatCode="[$$-409]#,##0.00;[Red]\-[$$-409]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8"/>
      <name val="Calibri"/>
      <family val="2"/>
      <charset val="1"/>
    </font>
    <font>
      <sz val="1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4823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FFFFFF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 style="medium">
        <color rgb="FFFFFFFF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FFFFF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10" fontId="1" fillId="0" borderId="1" xfId="0" applyNumberFormat="1" applyFont="1" applyBorder="1"/>
    <xf numFmtId="165" fontId="1" fillId="0" borderId="1" xfId="0" applyNumberFormat="1" applyFont="1" applyBorder="1"/>
    <xf numFmtId="165" fontId="1" fillId="3" borderId="1" xfId="0" applyNumberFormat="1" applyFont="1" applyFill="1" applyBorder="1"/>
    <xf numFmtId="10" fontId="1" fillId="3" borderId="1" xfId="0" applyNumberFormat="1" applyFont="1" applyFill="1" applyBorder="1"/>
    <xf numFmtId="165" fontId="1" fillId="4" borderId="1" xfId="0" applyNumberFormat="1" applyFont="1" applyFill="1" applyBorder="1"/>
    <xf numFmtId="10" fontId="1" fillId="4" borderId="1" xfId="0" applyNumberFormat="1" applyFont="1" applyFill="1" applyBorder="1"/>
    <xf numFmtId="0" fontId="1" fillId="2" borderId="4" xfId="0" applyFont="1" applyFill="1" applyBorder="1"/>
    <xf numFmtId="0" fontId="1" fillId="0" borderId="0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64" fontId="1" fillId="3" borderId="8" xfId="0" applyNumberFormat="1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3" borderId="15" xfId="0" applyFont="1" applyFill="1" applyBorder="1"/>
    <xf numFmtId="10" fontId="1" fillId="3" borderId="16" xfId="0" applyNumberFormat="1" applyFont="1" applyFill="1" applyBorder="1"/>
    <xf numFmtId="0" fontId="1" fillId="0" borderId="7" xfId="0" applyFont="1" applyBorder="1"/>
    <xf numFmtId="165" fontId="1" fillId="0" borderId="8" xfId="0" applyNumberFormat="1" applyFont="1" applyBorder="1"/>
    <xf numFmtId="165" fontId="1" fillId="4" borderId="8" xfId="0" applyNumberFormat="1" applyFont="1" applyFill="1" applyBorder="1"/>
    <xf numFmtId="165" fontId="1" fillId="3" borderId="8" xfId="0" applyNumberFormat="1" applyFont="1" applyFill="1" applyBorder="1"/>
    <xf numFmtId="0" fontId="1" fillId="3" borderId="17" xfId="0" applyFont="1" applyFill="1" applyBorder="1"/>
    <xf numFmtId="0" fontId="1" fillId="3" borderId="16" xfId="0" applyFont="1" applyFill="1" applyBorder="1"/>
    <xf numFmtId="165" fontId="1" fillId="4" borderId="2" xfId="0" applyNumberFormat="1" applyFont="1" applyFill="1" applyBorder="1"/>
    <xf numFmtId="165" fontId="1" fillId="3" borderId="2" xfId="0" applyNumberFormat="1" applyFont="1" applyFill="1" applyBorder="1"/>
    <xf numFmtId="0" fontId="1" fillId="3" borderId="18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0" borderId="9" xfId="0" applyFont="1" applyBorder="1"/>
    <xf numFmtId="0" fontId="1" fillId="0" borderId="3" xfId="0" applyFont="1" applyBorder="1"/>
    <xf numFmtId="165" fontId="1" fillId="0" borderId="3" xfId="0" applyNumberFormat="1" applyFont="1" applyBorder="1"/>
    <xf numFmtId="10" fontId="1" fillId="0" borderId="3" xfId="0" applyNumberFormat="1" applyFont="1" applyBorder="1"/>
    <xf numFmtId="165" fontId="1" fillId="0" borderId="10" xfId="0" applyNumberFormat="1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65" fontId="1" fillId="3" borderId="25" xfId="0" applyNumberFormat="1" applyFont="1" applyFill="1" applyBorder="1"/>
    <xf numFmtId="165" fontId="1" fillId="3" borderId="4" xfId="0" applyNumberFormat="1" applyFont="1" applyFill="1" applyBorder="1"/>
    <xf numFmtId="10" fontId="1" fillId="3" borderId="4" xfId="0" applyNumberFormat="1" applyFont="1" applyFill="1" applyBorder="1"/>
    <xf numFmtId="165" fontId="1" fillId="3" borderId="14" xfId="0" applyNumberFormat="1" applyFont="1" applyFill="1" applyBorder="1"/>
    <xf numFmtId="0" fontId="2" fillId="0" borderId="26" xfId="0" applyFont="1" applyBorder="1"/>
    <xf numFmtId="0" fontId="1" fillId="0" borderId="13" xfId="0" applyFont="1" applyBorder="1"/>
    <xf numFmtId="0" fontId="1" fillId="0" borderId="4" xfId="0" applyFont="1" applyBorder="1"/>
    <xf numFmtId="165" fontId="1" fillId="0" borderId="4" xfId="0" applyNumberFormat="1" applyFont="1" applyBorder="1"/>
    <xf numFmtId="10" fontId="1" fillId="0" borderId="4" xfId="0" applyNumberFormat="1" applyFont="1" applyBorder="1"/>
    <xf numFmtId="165" fontId="1" fillId="0" borderId="14" xfId="0" applyNumberFormat="1" applyFont="1" applyBorder="1"/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2" fillId="2" borderId="27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65" formatCode="[$$-409]#,##0.00;[Red]\-[$$-409]#,##0.0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4" formatCode="0.00%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65" formatCode="[$$-409]#,##0.00;[Red]\-[$$-409]#,##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65" formatCode="[$$-409]#,##0.00;[Red]\-[$$-409]#,##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Town Real 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Selling Price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'HomeTown Sales Rep DATA'!$A$10:$A$24</c:f>
              <c:strCache>
                <c:ptCount val="5"/>
                <c:pt idx="0">
                  <c:v>421 First Ave.</c:v>
                </c:pt>
                <c:pt idx="1">
                  <c:v>215 River St.</c:v>
                </c:pt>
                <c:pt idx="2">
                  <c:v>100 South Granger Hwy.</c:v>
                </c:pt>
                <c:pt idx="3">
                  <c:v>116 Pine St.</c:v>
                </c:pt>
                <c:pt idx="4">
                  <c:v>865 Ridge Rd.</c:v>
                </c:pt>
              </c:strCache>
            </c:strRef>
          </c:cat>
          <c:val>
            <c:numRef>
              <c:f>'HomeTown Sales Rep DATA'!$D$10:$D$24</c:f>
              <c:numCache>
                <c:formatCode>[$$-409]#,##0.00;[Red]\-[$$-409]#,##0.00</c:formatCode>
                <c:ptCount val="5"/>
                <c:pt idx="0">
                  <c:v>1166220</c:v>
                </c:pt>
                <c:pt idx="1">
                  <c:v>1050000</c:v>
                </c:pt>
                <c:pt idx="2">
                  <c:v>816000</c:v>
                </c:pt>
                <c:pt idx="3">
                  <c:v>553700</c:v>
                </c:pt>
                <c:pt idx="4">
                  <c:v>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C-4B37-8389-1CA24798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988376"/>
        <c:axId val="295315272"/>
      </c:barChart>
      <c:catAx>
        <c:axId val="189798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5272"/>
        <c:crosses val="autoZero"/>
        <c:auto val="1"/>
        <c:lblAlgn val="ctr"/>
        <c:lblOffset val="100"/>
        <c:noMultiLvlLbl val="0"/>
      </c:catAx>
      <c:valAx>
        <c:axId val="2953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;[Red]\-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8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6</xdr:row>
      <xdr:rowOff>180975</xdr:rowOff>
    </xdr:from>
    <xdr:to>
      <xdr:col>18</xdr:col>
      <xdr:colOff>295275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EB5FF-71B9-F0CB-9C31-C4780877E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E457AD-A252-4F2C-9C97-8CE60682DFA5}" name="Table1" displayName="Table1" ref="A9:F24" totalsRowShown="0" headerRowDxfId="8" dataDxfId="7" headerRowBorderDxfId="6">
  <autoFilter ref="A9:F24" xr:uid="{43E457AD-A252-4F2C-9C97-8CE60682DFA5}">
    <filterColumn colId="1">
      <filters>
        <filter val="Granger"/>
      </filters>
    </filterColumn>
  </autoFilter>
  <sortState xmlns:xlrd2="http://schemas.microsoft.com/office/spreadsheetml/2017/richdata2" ref="A10:F24">
    <sortCondition descending="1" ref="F9:F24"/>
  </sortState>
  <tableColumns count="6">
    <tableColumn id="1" xr3:uid="{D8E81893-8F12-4286-9CB0-D88C8D129A49}" name="Property Address" dataDxfId="5"/>
    <tableColumn id="2" xr3:uid="{E43E94FB-0592-452E-9E6A-D2862D5BFC80}" name="City" dataDxfId="4"/>
    <tableColumn id="3" xr3:uid="{F7E676AE-3E5D-4114-A052-F605DEB2211E}" name="Asking Price" dataDxfId="3"/>
    <tableColumn id="4" xr3:uid="{93426CF3-3C69-45D2-A339-2602EA0FFD00}" name="Selling Price" dataDxfId="2"/>
    <tableColumn id="5" xr3:uid="{1DF90AC1-46D6-4D01-8D71-5D2F75E8351D}" name="Pct of Asking Price" dataDxfId="1">
      <calculatedColumnFormula>D10/C10</calculatedColumnFormula>
    </tableColumn>
    <tableColumn id="6" xr3:uid="{E3361953-B9E3-418A-9F39-6A92E27C8675}" name="Commission Amt" dataDxfId="0">
      <calculatedColumnFormula>D10*$B$7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0"/>
  <sheetViews>
    <sheetView tabSelected="1" zoomScale="160" zoomScaleNormal="160" workbookViewId="0">
      <selection activeCell="G8" sqref="G8:G30"/>
    </sheetView>
  </sheetViews>
  <sheetFormatPr defaultColWidth="9.140625" defaultRowHeight="15"/>
  <cols>
    <col min="1" max="1" width="22.85546875" style="1" customWidth="1"/>
    <col min="2" max="2" width="18.5703125" style="1" bestFit="1" customWidth="1"/>
    <col min="3" max="4" width="14.140625" style="1" customWidth="1"/>
    <col min="5" max="5" width="20" style="1" customWidth="1"/>
    <col min="6" max="6" width="18.7109375" style="1" customWidth="1"/>
    <col min="7" max="7" width="3.140625" style="1" customWidth="1"/>
    <col min="8" max="8" width="12.140625" style="1" customWidth="1"/>
    <col min="9" max="1024" width="9.140625" style="1"/>
  </cols>
  <sheetData>
    <row r="1" spans="1:7">
      <c r="A1" s="12" t="s">
        <v>0</v>
      </c>
      <c r="B1" s="13" t="s">
        <v>1</v>
      </c>
      <c r="C1" s="11"/>
      <c r="D1" s="11"/>
      <c r="E1" s="11"/>
      <c r="F1" s="11"/>
    </row>
    <row r="2" spans="1:7">
      <c r="A2" s="14" t="s">
        <v>2</v>
      </c>
      <c r="B2" s="15">
        <f ca="1">NOW()</f>
        <v>44849.498504976851</v>
      </c>
      <c r="C2" s="11"/>
      <c r="D2" s="11"/>
      <c r="E2" s="11"/>
      <c r="F2" s="11"/>
    </row>
    <row r="3" spans="1:7">
      <c r="A3" s="16"/>
      <c r="B3" s="17"/>
      <c r="C3" s="11"/>
      <c r="D3" s="11"/>
      <c r="E3" s="11"/>
      <c r="F3" s="11"/>
    </row>
    <row r="4" spans="1:7" ht="23.25">
      <c r="A4" s="18" t="s">
        <v>3</v>
      </c>
      <c r="B4" s="19"/>
      <c r="C4" s="11"/>
      <c r="D4" s="11"/>
      <c r="E4" s="11"/>
      <c r="F4" s="11"/>
    </row>
    <row r="5" spans="1:7" ht="21">
      <c r="A5" s="20" t="s">
        <v>4</v>
      </c>
      <c r="B5" s="21"/>
      <c r="C5" s="11"/>
      <c r="D5" s="11"/>
      <c r="E5" s="11"/>
      <c r="F5" s="11"/>
    </row>
    <row r="6" spans="1:7">
      <c r="A6" s="22"/>
      <c r="B6" s="23"/>
      <c r="C6" s="11"/>
      <c r="D6" s="11"/>
      <c r="E6" s="11"/>
      <c r="F6" s="11"/>
    </row>
    <row r="7" spans="1:7">
      <c r="A7" s="24" t="s">
        <v>5</v>
      </c>
      <c r="B7" s="25">
        <v>5.8000000000000003E-2</v>
      </c>
      <c r="C7" s="11"/>
      <c r="D7" s="11"/>
      <c r="E7" s="11"/>
      <c r="F7" s="11"/>
    </row>
    <row r="8" spans="1:7">
      <c r="A8" s="10"/>
      <c r="B8" s="10"/>
      <c r="C8" s="2"/>
      <c r="D8" s="10"/>
      <c r="E8" s="10"/>
      <c r="F8" s="10"/>
      <c r="G8" s="59"/>
    </row>
    <row r="9" spans="1:7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60"/>
    </row>
    <row r="10" spans="1:7" hidden="1">
      <c r="A10" s="49" t="s">
        <v>12</v>
      </c>
      <c r="B10" s="50" t="s">
        <v>13</v>
      </c>
      <c r="C10" s="51">
        <v>422000</v>
      </c>
      <c r="D10" s="51">
        <v>403500</v>
      </c>
      <c r="E10" s="52">
        <f>D10/C10</f>
        <v>0.95616113744075826</v>
      </c>
      <c r="F10" s="53">
        <f>D10*$B$7</f>
        <v>23403</v>
      </c>
      <c r="G10" s="56"/>
    </row>
    <row r="11" spans="1:7">
      <c r="A11" s="26" t="s">
        <v>14</v>
      </c>
      <c r="B11" s="3" t="s">
        <v>15</v>
      </c>
      <c r="C11" s="5">
        <v>1254000</v>
      </c>
      <c r="D11" s="5">
        <v>1166220</v>
      </c>
      <c r="E11" s="4">
        <f>D11/C11</f>
        <v>0.93</v>
      </c>
      <c r="F11" s="27">
        <f>D11*$B$7</f>
        <v>67640.760000000009</v>
      </c>
      <c r="G11" s="60"/>
    </row>
    <row r="12" spans="1:7" hidden="1">
      <c r="A12" s="26" t="s">
        <v>16</v>
      </c>
      <c r="B12" s="3" t="s">
        <v>17</v>
      </c>
      <c r="C12" s="5">
        <v>446000</v>
      </c>
      <c r="D12" s="5">
        <v>441540</v>
      </c>
      <c r="E12" s="4">
        <f>D12/C12</f>
        <v>0.99</v>
      </c>
      <c r="F12" s="27">
        <f>D12*$B$7</f>
        <v>25609.32</v>
      </c>
      <c r="G12" s="56"/>
    </row>
    <row r="13" spans="1:7">
      <c r="A13" s="26" t="s">
        <v>18</v>
      </c>
      <c r="B13" s="3" t="s">
        <v>15</v>
      </c>
      <c r="C13" s="5">
        <v>1211000</v>
      </c>
      <c r="D13" s="5">
        <v>1050000</v>
      </c>
      <c r="E13" s="4">
        <f>D13/C13</f>
        <v>0.86705202312138729</v>
      </c>
      <c r="F13" s="27">
        <f>D13*$B$7</f>
        <v>60900</v>
      </c>
      <c r="G13" s="60"/>
    </row>
    <row r="14" spans="1:7" hidden="1">
      <c r="A14" s="26" t="s">
        <v>19</v>
      </c>
      <c r="B14" s="3" t="s">
        <v>20</v>
      </c>
      <c r="C14" s="5">
        <v>861000</v>
      </c>
      <c r="D14" s="5">
        <v>878220</v>
      </c>
      <c r="E14" s="4">
        <f>D14/C14</f>
        <v>1.02</v>
      </c>
      <c r="F14" s="27">
        <f>D14*$B$7</f>
        <v>50936.76</v>
      </c>
      <c r="G14" s="56"/>
    </row>
    <row r="15" spans="1:7" hidden="1">
      <c r="A15" s="26" t="s">
        <v>21</v>
      </c>
      <c r="B15" s="3" t="s">
        <v>22</v>
      </c>
      <c r="C15" s="5">
        <v>653000</v>
      </c>
      <c r="D15" s="5">
        <v>650000</v>
      </c>
      <c r="E15" s="4">
        <f>D15/C15</f>
        <v>0.99540581929555894</v>
      </c>
      <c r="F15" s="27">
        <f>D15*$B$7</f>
        <v>37700</v>
      </c>
      <c r="G15" s="56"/>
    </row>
    <row r="16" spans="1:7" hidden="1">
      <c r="A16" s="26" t="s">
        <v>23</v>
      </c>
      <c r="B16" s="3" t="s">
        <v>24</v>
      </c>
      <c r="C16" s="5">
        <v>383000</v>
      </c>
      <c r="D16" s="5">
        <v>394490</v>
      </c>
      <c r="E16" s="4">
        <f>D16/C16</f>
        <v>1.03</v>
      </c>
      <c r="F16" s="27">
        <f>D16*$B$7</f>
        <v>22880.420000000002</v>
      </c>
      <c r="G16" s="56"/>
    </row>
    <row r="17" spans="1:7">
      <c r="A17" s="26" t="s">
        <v>25</v>
      </c>
      <c r="B17" s="3" t="s">
        <v>15</v>
      </c>
      <c r="C17" s="5">
        <v>816000</v>
      </c>
      <c r="D17" s="5">
        <v>816000</v>
      </c>
      <c r="E17" s="4">
        <f>D17/C17</f>
        <v>1</v>
      </c>
      <c r="F17" s="27">
        <f>D17*$B$7</f>
        <v>47328</v>
      </c>
      <c r="G17" s="59"/>
    </row>
    <row r="18" spans="1:7">
      <c r="A18" s="26" t="s">
        <v>26</v>
      </c>
      <c r="B18" s="3" t="s">
        <v>15</v>
      </c>
      <c r="C18" s="5">
        <v>565000</v>
      </c>
      <c r="D18" s="5">
        <v>553700</v>
      </c>
      <c r="E18" s="4">
        <f>D18/C18</f>
        <v>0.98</v>
      </c>
      <c r="F18" s="27">
        <f>D18*$B$7</f>
        <v>32114.600000000002</v>
      </c>
      <c r="G18" s="60"/>
    </row>
    <row r="19" spans="1:7" hidden="1">
      <c r="A19" s="26" t="s">
        <v>27</v>
      </c>
      <c r="B19" s="3" t="s">
        <v>20</v>
      </c>
      <c r="C19" s="5">
        <v>712000</v>
      </c>
      <c r="D19" s="5">
        <v>712000</v>
      </c>
      <c r="E19" s="4">
        <f>D19/C19</f>
        <v>1</v>
      </c>
      <c r="F19" s="27">
        <f>D19*$B$7</f>
        <v>41296</v>
      </c>
      <c r="G19" s="56"/>
    </row>
    <row r="20" spans="1:7" hidden="1">
      <c r="A20" s="26" t="s">
        <v>28</v>
      </c>
      <c r="B20" s="3" t="s">
        <v>29</v>
      </c>
      <c r="C20" s="5">
        <v>734000</v>
      </c>
      <c r="D20" s="5">
        <v>697300</v>
      </c>
      <c r="E20" s="4">
        <f>D20/C20</f>
        <v>0.95</v>
      </c>
      <c r="F20" s="27">
        <f>D20*$B$7</f>
        <v>40443.4</v>
      </c>
      <c r="G20" s="56"/>
    </row>
    <row r="21" spans="1:7">
      <c r="A21" s="26" t="s">
        <v>30</v>
      </c>
      <c r="B21" s="3" t="s">
        <v>15</v>
      </c>
      <c r="C21" s="5">
        <v>375000</v>
      </c>
      <c r="D21" s="5">
        <v>375000</v>
      </c>
      <c r="E21" s="4">
        <f>D21/C21</f>
        <v>1</v>
      </c>
      <c r="F21" s="27">
        <f>D21*$B$7</f>
        <v>21750</v>
      </c>
      <c r="G21" s="60"/>
    </row>
    <row r="22" spans="1:7" hidden="1">
      <c r="A22" s="26" t="s">
        <v>31</v>
      </c>
      <c r="B22" s="3" t="s">
        <v>32</v>
      </c>
      <c r="C22" s="5">
        <v>1122000</v>
      </c>
      <c r="D22" s="5">
        <v>1143220</v>
      </c>
      <c r="E22" s="4">
        <f>D22/C22</f>
        <v>1.0189126559714794</v>
      </c>
      <c r="F22" s="27">
        <f>D22*$B$7</f>
        <v>66306.760000000009</v>
      </c>
      <c r="G22" s="56"/>
    </row>
    <row r="23" spans="1:7" hidden="1">
      <c r="A23" s="26" t="s">
        <v>33</v>
      </c>
      <c r="B23" s="3" t="s">
        <v>17</v>
      </c>
      <c r="C23" s="5">
        <v>305000</v>
      </c>
      <c r="D23" s="5">
        <v>286700</v>
      </c>
      <c r="E23" s="4">
        <f>D23/C23</f>
        <v>0.94</v>
      </c>
      <c r="F23" s="27">
        <f>D23*$B$7</f>
        <v>16628.600000000002</v>
      </c>
      <c r="G23" s="56"/>
    </row>
    <row r="24" spans="1:7" hidden="1">
      <c r="A24" s="37" t="s">
        <v>34</v>
      </c>
      <c r="B24" s="38" t="s">
        <v>35</v>
      </c>
      <c r="C24" s="39">
        <v>677000</v>
      </c>
      <c r="D24" s="39">
        <v>630380</v>
      </c>
      <c r="E24" s="40">
        <f>D24/C24</f>
        <v>0.93113737075332348</v>
      </c>
      <c r="F24" s="41">
        <f>D24*$B$7</f>
        <v>36562.04</v>
      </c>
      <c r="G24" s="56"/>
    </row>
    <row r="25" spans="1:7">
      <c r="A25" s="42"/>
      <c r="B25" s="43"/>
      <c r="C25" s="35"/>
      <c r="D25" s="35"/>
      <c r="E25" s="35"/>
      <c r="F25" s="36"/>
      <c r="G25" s="59"/>
    </row>
    <row r="26" spans="1:7">
      <c r="A26" s="54" t="s">
        <v>36</v>
      </c>
      <c r="B26" s="55"/>
      <c r="C26" s="44">
        <f>SUM(C10:C24)</f>
        <v>10536000</v>
      </c>
      <c r="D26" s="45">
        <f>SUM(D10:D24)</f>
        <v>10198270</v>
      </c>
      <c r="E26" s="46">
        <f>SUM(E10:E24)</f>
        <v>14.608669006582506</v>
      </c>
      <c r="F26" s="47">
        <f>SUM(F10:F24)</f>
        <v>591499.66</v>
      </c>
      <c r="G26" s="59"/>
    </row>
    <row r="27" spans="1:7">
      <c r="A27" s="54" t="s">
        <v>37</v>
      </c>
      <c r="B27" s="55"/>
      <c r="C27" s="32">
        <f>AVERAGE(C10:C24)</f>
        <v>702400</v>
      </c>
      <c r="D27" s="8">
        <f>AVERAGE(D10:D24)</f>
        <v>679884.66666666663</v>
      </c>
      <c r="E27" s="9">
        <f>AVERAGE(E10:E24)</f>
        <v>0.97391126710550036</v>
      </c>
      <c r="F27" s="28">
        <f>AVERAGE(F10:F24)</f>
        <v>39433.310666666672</v>
      </c>
      <c r="G27" s="59"/>
    </row>
    <row r="28" spans="1:7">
      <c r="A28" s="54" t="s">
        <v>38</v>
      </c>
      <c r="B28" s="55"/>
      <c r="C28" s="33">
        <f>MAX(C10:C24)</f>
        <v>1254000</v>
      </c>
      <c r="D28" s="6">
        <f>MAX(D10:D24)</f>
        <v>1166220</v>
      </c>
      <c r="E28" s="7">
        <f>MAX(E10:E24)</f>
        <v>1.03</v>
      </c>
      <c r="F28" s="29">
        <f>MAX(F10:F24)</f>
        <v>67640.760000000009</v>
      </c>
      <c r="G28" s="59"/>
    </row>
    <row r="29" spans="1:7">
      <c r="A29" s="54" t="s">
        <v>39</v>
      </c>
      <c r="B29" s="55"/>
      <c r="C29" s="32">
        <f>MIN(C10:C24)</f>
        <v>305000</v>
      </c>
      <c r="D29" s="8">
        <f>MIN(D10:D24)</f>
        <v>286700</v>
      </c>
      <c r="E29" s="9">
        <f>MIN(E10:E24)</f>
        <v>0.86705202312138729</v>
      </c>
      <c r="F29" s="28">
        <f>MIN(F10:F24)</f>
        <v>16628.600000000002</v>
      </c>
      <c r="G29" s="59"/>
    </row>
    <row r="30" spans="1:7">
      <c r="A30" s="57" t="s">
        <v>40</v>
      </c>
      <c r="B30" s="58"/>
      <c r="C30" s="34">
        <f>COUNT(C10:C24)</f>
        <v>15</v>
      </c>
      <c r="D30" s="30">
        <f>COUNT(D10:D24)</f>
        <v>15</v>
      </c>
      <c r="E30" s="30">
        <f>COUNT(E10:E24)</f>
        <v>15</v>
      </c>
      <c r="F30" s="31">
        <f>COUNT(F10:F24)</f>
        <v>15</v>
      </c>
      <c r="G30" s="60"/>
    </row>
  </sheetData>
  <mergeCells count="9">
    <mergeCell ref="G8:G30"/>
    <mergeCell ref="A26:B26"/>
    <mergeCell ref="A27:B27"/>
    <mergeCell ref="A28:B28"/>
    <mergeCell ref="A29:B29"/>
    <mergeCell ref="A30:B30"/>
    <mergeCell ref="A4:B4"/>
    <mergeCell ref="A5:B5"/>
    <mergeCell ref="A25:F25"/>
  </mergeCells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Cherie Stevens</dc:creator>
  <cp:keywords/>
  <dc:description/>
  <cp:lastModifiedBy/>
  <cp:revision>8</cp:revision>
  <dcterms:created xsi:type="dcterms:W3CDTF">2022-08-23T00:09:54Z</dcterms:created>
  <dcterms:modified xsi:type="dcterms:W3CDTF">2022-10-15T15:59:43Z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a7a1fb-3f48-4fd9-bce0-6283cfafd648_Enabled">
    <vt:lpwstr>true</vt:lpwstr>
  </property>
  <property fmtid="{D5CDD505-2E9C-101B-9397-08002B2CF9AE}" pid="3" name="MSIP_Label_ffa7a1fb-3f48-4fd9-bce0-6283cfafd648_SetDate">
    <vt:lpwstr>2022-10-15T15:27:16Z</vt:lpwstr>
  </property>
  <property fmtid="{D5CDD505-2E9C-101B-9397-08002B2CF9AE}" pid="4" name="MSIP_Label_ffa7a1fb-3f48-4fd9-bce0-6283cfafd648_Method">
    <vt:lpwstr>Standard</vt:lpwstr>
  </property>
  <property fmtid="{D5CDD505-2E9C-101B-9397-08002B2CF9AE}" pid="5" name="MSIP_Label_ffa7a1fb-3f48-4fd9-bce0-6283cfafd648_Name">
    <vt:lpwstr>defa4170-0d19-0005-0004-bc88714345d2</vt:lpwstr>
  </property>
  <property fmtid="{D5CDD505-2E9C-101B-9397-08002B2CF9AE}" pid="6" name="MSIP_Label_ffa7a1fb-3f48-4fd9-bce0-6283cfafd648_SiteId">
    <vt:lpwstr>fab6beb5-3604-42df-bddc-f4e9ddd654d5</vt:lpwstr>
  </property>
  <property fmtid="{D5CDD505-2E9C-101B-9397-08002B2CF9AE}" pid="7" name="MSIP_Label_ffa7a1fb-3f48-4fd9-bce0-6283cfafd648_ActionId">
    <vt:lpwstr>e9d06d81-117b-4603-acb7-3403c56810ec</vt:lpwstr>
  </property>
  <property fmtid="{D5CDD505-2E9C-101B-9397-08002B2CF9AE}" pid="8" name="MSIP_Label_ffa7a1fb-3f48-4fd9-bce0-6283cfafd648_ContentBits">
    <vt:lpwstr>0</vt:lpwstr>
  </property>
</Properties>
</file>