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riction Constant" sheetId="1" r:id="rId3"/>
    <sheet state="visible" name="Potential spring -&gt; Kinetic car" sheetId="2" r:id="rId4"/>
    <sheet state="visible" name="Potential spring -&gt; Potential g" sheetId="3" r:id="rId5"/>
  </sheets>
  <definedNames/>
  <calcPr/>
</workbook>
</file>

<file path=xl/sharedStrings.xml><?xml version="1.0" encoding="utf-8"?>
<sst xmlns="http://schemas.openxmlformats.org/spreadsheetml/2006/main" count="22" uniqueCount="22">
  <si>
    <t>F (kg/m)</t>
  </si>
  <si>
    <t>X (change) m</t>
  </si>
  <si>
    <t>k (N/m)</t>
  </si>
  <si>
    <t>k (avg)</t>
  </si>
  <si>
    <t>x (m)</t>
  </si>
  <si>
    <t>m1 (grams)</t>
  </si>
  <si>
    <t>v (Trial 1)</t>
  </si>
  <si>
    <t>v (Trial 2)</t>
  </si>
  <si>
    <t>v (Trial 3)</t>
  </si>
  <si>
    <t>v (Average)</t>
  </si>
  <si>
    <t>Potential Energy (Spring)</t>
  </si>
  <si>
    <t>Kinetic Energy (Cart)</t>
  </si>
  <si>
    <t>h (cm)</t>
  </si>
  <si>
    <t>x</t>
  </si>
  <si>
    <t>m1</t>
  </si>
  <si>
    <t>l (Trial 1)</t>
  </si>
  <si>
    <t>l (Trial 2)</t>
  </si>
  <si>
    <t>l (Average) (mm)</t>
  </si>
  <si>
    <t>Theta (deg)</t>
  </si>
  <si>
    <t>y (sin(theta)/l) (CM)</t>
  </si>
  <si>
    <t>U Spring</t>
  </si>
  <si>
    <t>U Grav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</si>
</sst>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7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2" fontId="2" numFmtId="0" xfId="0" applyFont="1"/>
    <xf borderId="0" fillId="3" fontId="2" numFmtId="0" xfId="0" applyAlignment="1" applyFill="1" applyFont="1">
      <alignment readingOrder="0"/>
    </xf>
    <xf borderId="0" fillId="2" fontId="2" numFmtId="0" xfId="0" applyFont="1"/>
    <xf borderId="0" fillId="3" fontId="2" numFmtId="0" xfId="0" applyFont="1"/>
    <xf borderId="0" fillId="4" fontId="2" numFmtId="0" xfId="0" applyAlignment="1" applyFill="1" applyFont="1">
      <alignment readingOrder="0"/>
    </xf>
    <xf borderId="0" fillId="4" fontId="2" numFmtId="0" xfId="0" applyFont="1"/>
    <xf borderId="0" fillId="4" fontId="2" numFmtId="0" xfId="0" applyFont="1"/>
    <xf borderId="0" fillId="5" fontId="2" numFmtId="0" xfId="0" applyAlignment="1" applyFill="1" applyFont="1">
      <alignment readingOrder="0"/>
    </xf>
    <xf borderId="0" fillId="5" fontId="2" numFmtId="0" xfId="0" applyFont="1"/>
    <xf borderId="0" fillId="5" fontId="2" numFmtId="0" xfId="0" applyFont="1"/>
    <xf borderId="0" fillId="6" fontId="2" numFmtId="0" xfId="0" applyAlignment="1" applyFill="1" applyFont="1">
      <alignment readingOrder="0"/>
    </xf>
    <xf borderId="0" fillId="6" fontId="2" numFmtId="0" xfId="0" applyAlignment="1" applyFont="1">
      <alignment readingOrder="0"/>
    </xf>
    <xf borderId="0" fillId="6" fontId="2" numFmtId="0" xfId="0" applyFont="1"/>
    <xf borderId="0" fillId="2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Kinetic Energy (Cart) vs. Potential Energy (Spring)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'Potential spring -&gt; Kinetic car'!$G$1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'Potential spring -&gt; Kinetic car'!$G$2:$G$10</c:f>
            </c:numRef>
          </c:val>
          <c:smooth val="0"/>
        </c:ser>
        <c:ser>
          <c:idx val="1"/>
          <c:order val="1"/>
          <c:tx>
            <c:strRef>
              <c:f>'Potential spring -&gt; Kinetic car'!$H$1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'Potential spring -&gt; Kinetic car'!$H$2:$H$10</c:f>
            </c:numRef>
          </c:val>
          <c:smooth val="0"/>
        </c:ser>
        <c:axId val="1325094773"/>
        <c:axId val="819236873"/>
      </c:lineChart>
      <c:catAx>
        <c:axId val="13250947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Potential Energy (Spring)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19236873"/>
      </c:catAx>
      <c:valAx>
        <c:axId val="819236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Kinetic Energy (Cart)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25094773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U Grav vs. U Spring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'Potential spring -&gt; Potential g'!$I$1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'Potential spring -&gt; Potential g'!$I$2:$I$13</c:f>
            </c:numRef>
          </c:val>
          <c:smooth val="0"/>
        </c:ser>
        <c:ser>
          <c:idx val="1"/>
          <c:order val="1"/>
          <c:tx>
            <c:strRef>
              <c:f>'Potential spring -&gt; Potential g'!$J$1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'Potential spring -&gt; Potential g'!$J$2:$J$13</c:f>
            </c:numRef>
          </c:val>
          <c:smooth val="0"/>
        </c:ser>
        <c:axId val="1995157155"/>
        <c:axId val="2072442040"/>
      </c:lineChart>
      <c:catAx>
        <c:axId val="19951571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U Spring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72442040"/>
      </c:catAx>
      <c:valAx>
        <c:axId val="20724420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U Grav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95157155"/>
      </c:valAx>
    </c:plotArea>
    <c:legend>
      <c:legendPos val="tr"/>
      <c:overlay val="1"/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28575</xdr:colOff>
      <xdr:row>15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876300</xdr:colOff>
      <xdr:row>20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6.7</v>
      </c>
      <c r="B2" s="2">
        <v>0.01</v>
      </c>
      <c r="C2" s="2">
        <f t="shared" ref="C2:C4" si="1">Round(A2/B2,2)</f>
        <v>670</v>
      </c>
      <c r="D2" s="2">
        <f>ROUND(AVERAGE(C2:C4),2)</f>
        <v>651.67</v>
      </c>
    </row>
    <row r="3">
      <c r="A3" s="2">
        <v>12.7</v>
      </c>
      <c r="B3" s="2">
        <v>0.02</v>
      </c>
      <c r="C3" s="2">
        <f t="shared" si="1"/>
        <v>635</v>
      </c>
      <c r="D3" s="2">
        <f>ROUND(AVERAGE(C2:C4),2)</f>
        <v>651.67</v>
      </c>
    </row>
    <row r="4">
      <c r="A4" s="2">
        <v>19.5</v>
      </c>
      <c r="B4" s="2">
        <v>0.03</v>
      </c>
      <c r="C4" s="2">
        <f t="shared" si="1"/>
        <v>650</v>
      </c>
      <c r="D4" s="2">
        <f>ROUND(AVERAGE(C2:C4),2)</f>
        <v>651.67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23.57"/>
    <col customWidth="1" min="8" max="8" width="28.86"/>
  </cols>
  <sheetData>
    <row r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0.01</v>
      </c>
      <c r="B2" s="4">
        <v>200.0</v>
      </c>
      <c r="C2" s="5">
        <v>0.41</v>
      </c>
      <c r="D2" s="5">
        <v>0.42</v>
      </c>
      <c r="E2" s="5">
        <v>0.43</v>
      </c>
      <c r="F2" s="7">
        <f t="shared" ref="F2:F10" si="1">Round(AVERAGE(C2:E2),2)</f>
        <v>0.42</v>
      </c>
      <c r="G2">
        <f t="shared" ref="G2:G10" si="2">Round(0.5*(652)*(A2^2),3)</f>
        <v>0.033</v>
      </c>
      <c r="H2">
        <f>Round(0.5*(B2/1000)*(F2^2),3)</f>
        <v>0.018</v>
      </c>
    </row>
    <row r="3">
      <c r="A3" s="4">
        <v>0.01</v>
      </c>
      <c r="B3" s="4">
        <v>280.0</v>
      </c>
      <c r="C3" s="5">
        <v>0.38</v>
      </c>
      <c r="D3" s="5">
        <v>0.36</v>
      </c>
      <c r="E3" s="5">
        <v>0.37</v>
      </c>
      <c r="F3" s="7">
        <f t="shared" si="1"/>
        <v>0.37</v>
      </c>
      <c r="G3">
        <f t="shared" si="2"/>
        <v>0.033</v>
      </c>
      <c r="H3">
        <f t="shared" ref="H3:H10" si="3">Round(0.5*(B3/1000)*((F3)^2),3)</f>
        <v>0.019</v>
      </c>
    </row>
    <row r="4">
      <c r="A4" s="4">
        <v>0.01</v>
      </c>
      <c r="B4" s="4">
        <v>320.0</v>
      </c>
      <c r="C4" s="5">
        <v>0.33</v>
      </c>
      <c r="D4" s="5">
        <v>0.33</v>
      </c>
      <c r="E4" s="5">
        <v>0.33</v>
      </c>
      <c r="F4" s="7">
        <f t="shared" si="1"/>
        <v>0.33</v>
      </c>
      <c r="G4">
        <f t="shared" si="2"/>
        <v>0.033</v>
      </c>
      <c r="H4">
        <f t="shared" si="3"/>
        <v>0.017</v>
      </c>
    </row>
    <row r="5">
      <c r="A5" s="9">
        <v>0.02</v>
      </c>
      <c r="B5" s="9">
        <v>200.0</v>
      </c>
      <c r="C5" s="10">
        <v>0.75</v>
      </c>
      <c r="D5" s="10">
        <v>0.72</v>
      </c>
      <c r="E5" s="10">
        <v>0.71</v>
      </c>
      <c r="F5" s="11">
        <f t="shared" si="1"/>
        <v>0.73</v>
      </c>
      <c r="G5">
        <f t="shared" si="2"/>
        <v>0.13</v>
      </c>
      <c r="H5">
        <f t="shared" si="3"/>
        <v>0.053</v>
      </c>
    </row>
    <row r="6">
      <c r="A6" s="9">
        <v>0.02</v>
      </c>
      <c r="B6" s="9">
        <v>280.0</v>
      </c>
      <c r="C6" s="10">
        <v>0.65</v>
      </c>
      <c r="D6" s="10">
        <v>0.65</v>
      </c>
      <c r="E6" s="10">
        <v>0.65</v>
      </c>
      <c r="F6" s="11">
        <f t="shared" si="1"/>
        <v>0.65</v>
      </c>
      <c r="G6">
        <f t="shared" si="2"/>
        <v>0.13</v>
      </c>
      <c r="H6">
        <f t="shared" si="3"/>
        <v>0.059</v>
      </c>
    </row>
    <row r="7">
      <c r="A7" s="9">
        <v>0.02</v>
      </c>
      <c r="B7" s="9">
        <v>320.0</v>
      </c>
      <c r="C7" s="10">
        <v>0.58</v>
      </c>
      <c r="D7" s="10">
        <v>0.6</v>
      </c>
      <c r="E7" s="10">
        <v>0.62</v>
      </c>
      <c r="F7" s="11">
        <f t="shared" si="1"/>
        <v>0.6</v>
      </c>
      <c r="G7">
        <f t="shared" si="2"/>
        <v>0.13</v>
      </c>
      <c r="H7">
        <f t="shared" si="3"/>
        <v>0.058</v>
      </c>
    </row>
    <row r="8">
      <c r="A8" s="12">
        <v>0.03</v>
      </c>
      <c r="B8" s="12">
        <v>200.0</v>
      </c>
      <c r="C8" s="13">
        <v>1.13</v>
      </c>
      <c r="D8" s="13">
        <v>1.1</v>
      </c>
      <c r="E8" s="13">
        <v>1.07</v>
      </c>
      <c r="F8" s="14">
        <f t="shared" si="1"/>
        <v>1.1</v>
      </c>
      <c r="G8">
        <f t="shared" si="2"/>
        <v>0.293</v>
      </c>
      <c r="H8">
        <f t="shared" si="3"/>
        <v>0.121</v>
      </c>
    </row>
    <row r="9">
      <c r="A9" s="12">
        <v>0.03</v>
      </c>
      <c r="B9" s="12">
        <v>280.0</v>
      </c>
      <c r="C9" s="13">
        <v>0.95</v>
      </c>
      <c r="D9" s="13">
        <v>0.94</v>
      </c>
      <c r="E9" s="13">
        <v>0.93</v>
      </c>
      <c r="F9" s="14">
        <f t="shared" si="1"/>
        <v>0.94</v>
      </c>
      <c r="G9">
        <f t="shared" si="2"/>
        <v>0.293</v>
      </c>
      <c r="H9">
        <f t="shared" si="3"/>
        <v>0.124</v>
      </c>
    </row>
    <row r="10">
      <c r="A10" s="12">
        <v>0.03</v>
      </c>
      <c r="B10" s="12">
        <v>320.0</v>
      </c>
      <c r="C10" s="13">
        <v>0.88</v>
      </c>
      <c r="D10" s="13">
        <v>0.88</v>
      </c>
      <c r="E10" s="13">
        <v>0.89</v>
      </c>
      <c r="F10" s="14">
        <f t="shared" si="1"/>
        <v>0.88</v>
      </c>
      <c r="G10">
        <f t="shared" si="2"/>
        <v>0.293</v>
      </c>
      <c r="H10">
        <f t="shared" si="3"/>
        <v>0.124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6.86"/>
    <col customWidth="1" min="8" max="8" width="17.57"/>
    <col customWidth="1" min="9" max="9" width="17.0"/>
    <col customWidth="1" min="10" max="10" width="13.14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6">
        <v>2.5</v>
      </c>
      <c r="B2" s="6">
        <v>0.01</v>
      </c>
      <c r="C2" s="6">
        <v>200.0</v>
      </c>
      <c r="D2" s="6">
        <v>555.0</v>
      </c>
      <c r="E2" s="6">
        <v>572.0</v>
      </c>
      <c r="F2" s="8">
        <f t="shared" ref="F2:F13" si="1">Round(Average(D2:E2),0)</f>
        <v>564</v>
      </c>
      <c r="G2">
        <f t="shared" ref="G2:G13" si="2">ROUND(DEGREES(ATAN(A2/137)),2)</f>
        <v>1.05</v>
      </c>
      <c r="H2">
        <f t="shared" ref="H2:H13" si="3">ROUND(SIN(RADIANS(G2))*(F2/10),2)</f>
        <v>1.03</v>
      </c>
      <c r="I2">
        <f t="shared" ref="I2:I13" si="4">ROUND((0.5)*(652)*(B2)^2,2)</f>
        <v>0.03</v>
      </c>
      <c r="J2">
        <f t="shared" ref="J2:J13" si="5">Round((C2/1000)*(9.81)*(H2/100),2)</f>
        <v>0.02</v>
      </c>
    </row>
    <row r="3">
      <c r="A3" s="6">
        <v>2.5</v>
      </c>
      <c r="B3" s="6">
        <v>0.01</v>
      </c>
      <c r="C3" s="6">
        <v>280.0</v>
      </c>
      <c r="D3" s="6">
        <v>440.0</v>
      </c>
      <c r="E3" s="6">
        <v>415.0</v>
      </c>
      <c r="F3" s="8">
        <f t="shared" si="1"/>
        <v>428</v>
      </c>
      <c r="G3">
        <f t="shared" si="2"/>
        <v>1.05</v>
      </c>
      <c r="H3">
        <f t="shared" si="3"/>
        <v>0.78</v>
      </c>
      <c r="I3">
        <f t="shared" si="4"/>
        <v>0.03</v>
      </c>
      <c r="J3">
        <f t="shared" si="5"/>
        <v>0.02</v>
      </c>
    </row>
    <row r="4">
      <c r="A4" s="6">
        <v>2.5</v>
      </c>
      <c r="B4" s="6">
        <v>0.015</v>
      </c>
      <c r="C4" s="6">
        <v>200.0</v>
      </c>
      <c r="D4" s="6">
        <v>1100.0</v>
      </c>
      <c r="E4" s="6">
        <v>1050.0</v>
      </c>
      <c r="F4" s="8">
        <f t="shared" si="1"/>
        <v>1075</v>
      </c>
      <c r="G4">
        <f t="shared" si="2"/>
        <v>1.05</v>
      </c>
      <c r="H4">
        <f t="shared" si="3"/>
        <v>1.97</v>
      </c>
      <c r="I4">
        <f t="shared" si="4"/>
        <v>0.07</v>
      </c>
      <c r="J4">
        <f t="shared" si="5"/>
        <v>0.04</v>
      </c>
    </row>
    <row r="5">
      <c r="A5" s="6">
        <v>2.5</v>
      </c>
      <c r="B5" s="6">
        <v>0.015</v>
      </c>
      <c r="C5" s="6">
        <v>280.0</v>
      </c>
      <c r="D5" s="6">
        <v>910.0</v>
      </c>
      <c r="E5" s="6">
        <v>920.0</v>
      </c>
      <c r="F5" s="8">
        <f t="shared" si="1"/>
        <v>915</v>
      </c>
      <c r="G5">
        <f t="shared" si="2"/>
        <v>1.05</v>
      </c>
      <c r="H5">
        <f t="shared" si="3"/>
        <v>1.68</v>
      </c>
      <c r="I5">
        <f t="shared" si="4"/>
        <v>0.07</v>
      </c>
      <c r="J5">
        <f t="shared" si="5"/>
        <v>0.05</v>
      </c>
    </row>
    <row r="6">
      <c r="A6" s="15">
        <v>5.0</v>
      </c>
      <c r="B6" s="16">
        <v>0.01</v>
      </c>
      <c r="C6" s="16">
        <v>200.0</v>
      </c>
      <c r="D6" s="15">
        <v>250.0</v>
      </c>
      <c r="E6" s="15">
        <v>260.0</v>
      </c>
      <c r="F6" s="17">
        <f t="shared" si="1"/>
        <v>255</v>
      </c>
      <c r="G6">
        <f t="shared" si="2"/>
        <v>2.09</v>
      </c>
      <c r="H6">
        <f t="shared" si="3"/>
        <v>0.93</v>
      </c>
      <c r="I6">
        <f t="shared" si="4"/>
        <v>0.03</v>
      </c>
      <c r="J6">
        <f t="shared" si="5"/>
        <v>0.02</v>
      </c>
    </row>
    <row r="7">
      <c r="A7" s="15">
        <v>5.0</v>
      </c>
      <c r="B7" s="16">
        <v>0.01</v>
      </c>
      <c r="C7" s="16">
        <v>280.0</v>
      </c>
      <c r="D7" s="15">
        <v>190.0</v>
      </c>
      <c r="E7" s="15">
        <v>205.0</v>
      </c>
      <c r="F7" s="17">
        <f t="shared" si="1"/>
        <v>198</v>
      </c>
      <c r="G7">
        <f t="shared" si="2"/>
        <v>2.09</v>
      </c>
      <c r="H7">
        <f t="shared" si="3"/>
        <v>0.72</v>
      </c>
      <c r="I7">
        <f t="shared" si="4"/>
        <v>0.03</v>
      </c>
      <c r="J7">
        <f t="shared" si="5"/>
        <v>0.02</v>
      </c>
    </row>
    <row r="8">
      <c r="A8" s="15">
        <v>5.0</v>
      </c>
      <c r="B8" s="16">
        <v>0.015</v>
      </c>
      <c r="C8" s="16">
        <v>200.0</v>
      </c>
      <c r="D8" s="15">
        <v>530.0</v>
      </c>
      <c r="E8" s="15">
        <v>510.0</v>
      </c>
      <c r="F8" s="17">
        <f t="shared" si="1"/>
        <v>520</v>
      </c>
      <c r="G8">
        <f t="shared" si="2"/>
        <v>2.09</v>
      </c>
      <c r="H8">
        <f t="shared" si="3"/>
        <v>1.9</v>
      </c>
      <c r="I8">
        <f t="shared" si="4"/>
        <v>0.07</v>
      </c>
      <c r="J8">
        <f t="shared" si="5"/>
        <v>0.04</v>
      </c>
    </row>
    <row r="9">
      <c r="A9" s="15">
        <v>5.0</v>
      </c>
      <c r="B9" s="16">
        <v>0.015</v>
      </c>
      <c r="C9" s="16">
        <v>280.0</v>
      </c>
      <c r="D9" s="15">
        <v>400.0</v>
      </c>
      <c r="E9" s="15">
        <v>410.0</v>
      </c>
      <c r="F9" s="17">
        <f t="shared" si="1"/>
        <v>405</v>
      </c>
      <c r="G9">
        <f t="shared" si="2"/>
        <v>2.09</v>
      </c>
      <c r="H9">
        <f t="shared" si="3"/>
        <v>1.48</v>
      </c>
      <c r="I9">
        <f t="shared" si="4"/>
        <v>0.07</v>
      </c>
      <c r="J9">
        <f t="shared" si="5"/>
        <v>0.04</v>
      </c>
    </row>
    <row r="10">
      <c r="A10" s="4">
        <v>7.5</v>
      </c>
      <c r="B10" s="18">
        <v>0.01</v>
      </c>
      <c r="C10" s="18">
        <v>200.0</v>
      </c>
      <c r="D10" s="4">
        <v>170.0</v>
      </c>
      <c r="E10" s="4">
        <v>180.0</v>
      </c>
      <c r="F10" s="7">
        <f t="shared" si="1"/>
        <v>175</v>
      </c>
      <c r="G10">
        <f t="shared" si="2"/>
        <v>3.13</v>
      </c>
      <c r="H10">
        <f t="shared" si="3"/>
        <v>0.96</v>
      </c>
      <c r="I10">
        <f t="shared" si="4"/>
        <v>0.03</v>
      </c>
      <c r="J10">
        <f t="shared" si="5"/>
        <v>0.02</v>
      </c>
    </row>
    <row r="11">
      <c r="A11" s="4">
        <v>7.5</v>
      </c>
      <c r="B11" s="18">
        <v>0.01</v>
      </c>
      <c r="C11" s="18">
        <v>280.0</v>
      </c>
      <c r="D11" s="4">
        <v>140.0</v>
      </c>
      <c r="E11" s="4">
        <v>140.0</v>
      </c>
      <c r="F11" s="7">
        <f t="shared" si="1"/>
        <v>140</v>
      </c>
      <c r="G11">
        <f t="shared" si="2"/>
        <v>3.13</v>
      </c>
      <c r="H11">
        <f t="shared" si="3"/>
        <v>0.76</v>
      </c>
      <c r="I11">
        <f t="shared" si="4"/>
        <v>0.03</v>
      </c>
      <c r="J11">
        <f t="shared" si="5"/>
        <v>0.02</v>
      </c>
    </row>
    <row r="12">
      <c r="A12" s="4">
        <v>7.5</v>
      </c>
      <c r="B12" s="18">
        <v>0.015</v>
      </c>
      <c r="C12" s="18">
        <v>200.0</v>
      </c>
      <c r="D12" s="4">
        <v>350.0</v>
      </c>
      <c r="E12" s="4">
        <v>350.0</v>
      </c>
      <c r="F12" s="7">
        <f t="shared" si="1"/>
        <v>350</v>
      </c>
      <c r="G12">
        <f t="shared" si="2"/>
        <v>3.13</v>
      </c>
      <c r="H12">
        <f t="shared" si="3"/>
        <v>1.91</v>
      </c>
      <c r="I12">
        <f t="shared" si="4"/>
        <v>0.07</v>
      </c>
      <c r="J12">
        <f t="shared" si="5"/>
        <v>0.04</v>
      </c>
    </row>
    <row r="13">
      <c r="A13" s="4">
        <v>7.5</v>
      </c>
      <c r="B13" s="18">
        <v>0.015</v>
      </c>
      <c r="C13" s="18">
        <v>280.0</v>
      </c>
      <c r="D13" s="4">
        <v>250.0</v>
      </c>
      <c r="E13" s="4">
        <v>270.0</v>
      </c>
      <c r="F13" s="7">
        <f t="shared" si="1"/>
        <v>260</v>
      </c>
      <c r="G13">
        <f t="shared" si="2"/>
        <v>3.13</v>
      </c>
      <c r="H13">
        <f t="shared" si="3"/>
        <v>1.42</v>
      </c>
      <c r="I13">
        <f t="shared" si="4"/>
        <v>0.07</v>
      </c>
      <c r="J13">
        <f t="shared" si="5"/>
        <v>0.04</v>
      </c>
    </row>
  </sheetData>
  <drawing r:id="rId1"/>
</worksheet>
</file>