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95" activeTab="2"/>
  </bookViews>
  <sheets>
    <sheet name="Raw Data" sheetId="1" r:id="rId1"/>
    <sheet name="Work Sheet" sheetId="2" r:id="rId2"/>
    <sheet name="pH Results" sheetId="3" r:id="rId3"/>
    <sheet name="Final pH Results" sheetId="4" r:id="rId4"/>
    <sheet name="TRIS Buffer pH" sheetId="5" r:id="rId5"/>
  </sheets>
  <definedNames>
    <definedName name="_2018_NOV_RWS_PH" localSheetId="3">'Final pH Results'!$D$1:$F$242</definedName>
    <definedName name="_2018_NOV_RWS_PH" localSheetId="2">'pH Results'!$D$1:$F$238</definedName>
    <definedName name="_2018_NOV_RWS_PH" localSheetId="0">'Raw Data'!$A$1:$F$374</definedName>
    <definedName name="_2018_NOV_RWS_PH" localSheetId="1">'Work Sheet'!$B$1:$G$373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3" l="1"/>
  <c r="K51" i="3"/>
  <c r="K21" i="3" l="1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19" i="3"/>
  <c r="K41" i="2" l="1"/>
  <c r="K38" i="2"/>
  <c r="I78" i="4" l="1"/>
  <c r="I77" i="4"/>
  <c r="I76" i="4"/>
  <c r="I75" i="4"/>
  <c r="I77" i="3"/>
  <c r="I79" i="3"/>
  <c r="I78" i="3"/>
  <c r="I76" i="3"/>
  <c r="F78" i="4"/>
  <c r="F77" i="4"/>
  <c r="F76" i="4"/>
  <c r="F75" i="4"/>
  <c r="I73" i="4"/>
  <c r="I72" i="4"/>
  <c r="I71" i="4"/>
  <c r="I70" i="4"/>
  <c r="I69" i="4"/>
  <c r="I68" i="4"/>
  <c r="I67" i="4"/>
  <c r="I66" i="4"/>
  <c r="I65" i="4"/>
  <c r="I64" i="4"/>
  <c r="I67" i="3"/>
  <c r="I68" i="3"/>
  <c r="I69" i="3"/>
  <c r="I70" i="3"/>
  <c r="I71" i="3"/>
  <c r="I72" i="3"/>
  <c r="I73" i="3"/>
  <c r="I74" i="3"/>
  <c r="I66" i="3"/>
  <c r="I65" i="3"/>
  <c r="F95" i="3"/>
  <c r="F94" i="3"/>
  <c r="H87" i="3"/>
  <c r="F93" i="3"/>
  <c r="F92" i="3"/>
  <c r="G87" i="3"/>
  <c r="H82" i="3"/>
  <c r="G82" i="3"/>
  <c r="F79" i="3"/>
  <c r="F78" i="3"/>
  <c r="F76" i="3"/>
  <c r="F77" i="3"/>
  <c r="P175" i="2"/>
  <c r="Q175" i="2"/>
  <c r="R175" i="2"/>
  <c r="Q176" i="2"/>
  <c r="R176" i="2"/>
  <c r="P176" i="2"/>
  <c r="Q32" i="2"/>
  <c r="P32" i="2"/>
  <c r="Q33" i="2"/>
  <c r="P33" i="2"/>
  <c r="K27" i="2"/>
  <c r="E15" i="5" l="1"/>
  <c r="D15" i="5" s="1"/>
  <c r="E14" i="5"/>
  <c r="D14" i="5"/>
  <c r="E13" i="5"/>
  <c r="D13" i="5" s="1"/>
  <c r="E12" i="5"/>
  <c r="D12" i="5"/>
  <c r="E11" i="5"/>
  <c r="D11" i="5" s="1"/>
  <c r="E10" i="5"/>
  <c r="D10" i="5"/>
  <c r="E9" i="5"/>
  <c r="D9" i="5" s="1"/>
  <c r="E8" i="5"/>
  <c r="D8" i="5"/>
  <c r="E7" i="5"/>
  <c r="D7" i="5" s="1"/>
  <c r="E6" i="5"/>
  <c r="D6" i="5"/>
  <c r="E5" i="5"/>
  <c r="D5" i="5" s="1"/>
  <c r="E4" i="5"/>
  <c r="D4" i="5"/>
  <c r="E3" i="5"/>
  <c r="D3" i="5" s="1"/>
  <c r="K51" i="2" l="1"/>
  <c r="K143" i="2"/>
  <c r="L189" i="2"/>
  <c r="K189" i="2"/>
  <c r="L186" i="2"/>
  <c r="K186" i="2"/>
  <c r="L182" i="2"/>
  <c r="K182" i="2"/>
  <c r="L174" i="2"/>
  <c r="K174" i="2"/>
  <c r="L178" i="2"/>
  <c r="K178" i="2"/>
  <c r="L169" i="2"/>
  <c r="K169" i="2"/>
  <c r="L89" i="2"/>
  <c r="K89" i="2"/>
  <c r="K48" i="2"/>
  <c r="K66" i="2"/>
  <c r="K63" i="2"/>
  <c r="K59" i="2"/>
  <c r="K75" i="2"/>
  <c r="L69" i="2"/>
  <c r="K69" i="2"/>
  <c r="L164" i="2"/>
  <c r="K164" i="2"/>
  <c r="L143" i="2"/>
  <c r="K160" i="2"/>
  <c r="L160" i="2"/>
  <c r="L154" i="2"/>
  <c r="K154" i="2"/>
  <c r="L150" i="2"/>
  <c r="K150" i="2"/>
  <c r="L139" i="2"/>
  <c r="K139" i="2"/>
  <c r="L135" i="2"/>
  <c r="K135" i="2"/>
  <c r="L132" i="2"/>
  <c r="K132" i="2"/>
  <c r="L127" i="2"/>
  <c r="K127" i="2"/>
  <c r="L123" i="2"/>
  <c r="K123" i="2"/>
  <c r="L116" i="2"/>
  <c r="K116" i="2"/>
  <c r="L111" i="2"/>
  <c r="K111" i="2"/>
  <c r="K108" i="2"/>
  <c r="L108" i="2"/>
  <c r="L103" i="2"/>
  <c r="K103" i="2"/>
  <c r="L100" i="2"/>
  <c r="K100" i="2"/>
  <c r="L96" i="2"/>
  <c r="K96" i="2"/>
  <c r="L84" i="2"/>
  <c r="K84" i="2"/>
  <c r="L81" i="2"/>
  <c r="K81" i="2"/>
  <c r="L75" i="2"/>
  <c r="L66" i="2"/>
  <c r="L63" i="2"/>
  <c r="L59" i="2"/>
  <c r="L51" i="2"/>
  <c r="K45" i="2"/>
  <c r="L48" i="2"/>
  <c r="L45" i="2"/>
  <c r="L41" i="2"/>
  <c r="L27" i="2"/>
  <c r="L38" i="2"/>
  <c r="L35" i="2"/>
  <c r="L32" i="2"/>
  <c r="L24" i="2"/>
  <c r="L19" i="2"/>
  <c r="K35" i="2"/>
  <c r="K32" i="2"/>
  <c r="K19" i="2"/>
  <c r="K24" i="2"/>
</calcChain>
</file>

<file path=xl/connections.xml><?xml version="1.0" encoding="utf-8"?>
<connections xmlns="http://schemas.openxmlformats.org/spreadsheetml/2006/main">
  <connection id="1" name="2018_NOV_RWS_PH" type="6" refreshedVersion="5" background="1" saveData="1">
    <textPr sourceFile="C:\Chem32\1\2018_Nov_RWS_pH\2018_NOV_RWS_PH.TXT" delimited="0">
      <textFields count="7">
        <textField/>
        <textField position="32"/>
        <textField position="46"/>
        <textField position="58"/>
        <textField position="72"/>
        <textField position="85"/>
        <textField position="99"/>
      </textFields>
    </textPr>
  </connection>
  <connection id="2" name="2018_NOV_RWS_PH1" type="6" refreshedVersion="5" background="1" saveData="1">
    <textPr sourceFile="C:\Chem32\1\2018_Nov_RWS_pH\2018_NOV_RWS_PH.TXT" delimited="0">
      <textFields count="7">
        <textField/>
        <textField position="32"/>
        <textField position="46"/>
        <textField position="58"/>
        <textField position="72"/>
        <textField position="85"/>
        <textField position="99"/>
      </textFields>
    </textPr>
  </connection>
  <connection id="3" name="2018_NOV_RWS_PH11" type="6" refreshedVersion="5" background="1" saveData="1">
    <textPr sourceFile="C:\Chem32\1\2018_Nov_RWS_pH\2018_NOV_RWS_PH.TXT" delimited="0">
      <textFields count="7">
        <textField/>
        <textField position="32"/>
        <textField position="46"/>
        <textField position="58"/>
        <textField position="72"/>
        <textField position="85"/>
        <textField position="99"/>
      </textFields>
    </textPr>
  </connection>
  <connection id="4" name="2018_NOV_RWS_PH111" type="6" refreshedVersion="5" background="1" saveData="1">
    <textPr sourceFile="C:\Chem32\1\2018_Nov_RWS_pH\2018_NOV_RWS_PH.TXT" delimited="0">
      <textFields count="7">
        <textField/>
        <textField position="32"/>
        <textField position="46"/>
        <textField position="58"/>
        <textField position="72"/>
        <textField position="85"/>
        <textField position="99"/>
      </textFields>
    </textPr>
  </connection>
</connections>
</file>

<file path=xl/sharedStrings.xml><?xml version="1.0" encoding="utf-8"?>
<sst xmlns="http://schemas.openxmlformats.org/spreadsheetml/2006/main" count="831" uniqueCount="312">
  <si>
    <t>Method file : C:\CHEM32\</t>
  </si>
  <si>
    <t>1\METHODS\PH.M</t>
  </si>
  <si>
    <t>(modified)</t>
  </si>
  <si>
    <t>Last updat</t>
  </si>
  <si>
    <t>e: Date 26/11/</t>
  </si>
  <si>
    <t>2018  Time 1</t>
  </si>
  <si>
    <t>Information : Default Me</t>
  </si>
  <si>
    <t>thod</t>
  </si>
  <si>
    <t>Data File   : &lt;data not</t>
  </si>
  <si>
    <t>saved&gt;</t>
  </si>
  <si>
    <t>Overlaid Spectra:</t>
  </si>
  <si>
    <t>{C:\CHEM32\1\Pic_0001.WM</t>
  </si>
  <si>
    <t>F}</t>
  </si>
  <si>
    <t>Equation : pH = LOG((((W</t>
  </si>
  <si>
    <t>L1-WL3)/(WL2-W</t>
  </si>
  <si>
    <t>L3)-0.00815*</t>
  </si>
  <si>
    <t>WL1)-0.00</t>
  </si>
  <si>
    <t>691)/(2.222-(</t>
  </si>
  <si>
    <t>(WL1-WL3)/(WL2</t>
  </si>
  <si>
    <t>-WL3)-0.0081</t>
  </si>
  <si>
    <t>5*WL1)*0.</t>
  </si>
  <si>
    <t>1331))+1245.6</t>
  </si>
  <si>
    <t>9/(Wt+273.15)+</t>
  </si>
  <si>
    <t>3.8275+0.002</t>
  </si>
  <si>
    <t>11*(35-V)</t>
  </si>
  <si>
    <t>Where    : WL1 = Abs(578</t>
  </si>
  <si>
    <t>nm), WL2 = Abs</t>
  </si>
  <si>
    <t>(434nm), WL3</t>
  </si>
  <si>
    <t>= Abs(730nm),</t>
  </si>
  <si>
    <t>Wt = Weight,</t>
  </si>
  <si>
    <t>V = Volume</t>
  </si>
  <si>
    <t>#  Name              Di</t>
  </si>
  <si>
    <t>lut. Factor</t>
  </si>
  <si>
    <t>Weight(25)</t>
  </si>
  <si>
    <t>Volume(35)</t>
  </si>
  <si>
    <t>pH</t>
  </si>
  <si>
    <t>Abs&lt;578nm&gt;</t>
  </si>
  <si>
    <t>------------------------</t>
  </si>
  <si>
    <t>--------------</t>
  </si>
  <si>
    <t>------------</t>
  </si>
  <si>
    <t>-------------</t>
  </si>
  <si>
    <t>-----------</t>
  </si>
  <si>
    <t>1  Nutslab-a</t>
  </si>
  <si>
    <t>2  NUtslab-b</t>
  </si>
  <si>
    <t>3  Nutslab-c</t>
  </si>
  <si>
    <t>4  NUtslab-d</t>
  </si>
  <si>
    <t>5  NUtslab-e</t>
  </si>
  <si>
    <t>6  CRM#171-a</t>
  </si>
  <si>
    <t>7  CRM#171-b</t>
  </si>
  <si>
    <t>8  CRM#171-c</t>
  </si>
  <si>
    <t>9  TRIS T34-099-A</t>
  </si>
  <si>
    <t>10  TRIS T34-099-b</t>
  </si>
  <si>
    <t>11  TRIS T34-099-c</t>
  </si>
  <si>
    <t>12  TRIS T34-099-d</t>
  </si>
  <si>
    <t>13  TRIS T34-099-e</t>
  </si>
  <si>
    <t>14  ROTTMPT50_201800</t>
  </si>
  <si>
    <t>15  ROTTMPT50_201800</t>
  </si>
  <si>
    <t>16  ROTTMPT50_201800</t>
  </si>
  <si>
    <t>17  ROTTMPT70_201800</t>
  </si>
  <si>
    <t>18  ROTTMPT70_201800</t>
  </si>
  <si>
    <t>19  ROTTMPT70_201800</t>
  </si>
  <si>
    <t>20  TERSLG235_201800</t>
  </si>
  <si>
    <t>21  TERSLG253-201800</t>
  </si>
  <si>
    <t>22  TERSLG253-201800</t>
  </si>
  <si>
    <t>23  WALCRN2-20180055</t>
  </si>
  <si>
    <t>24  WALCRN2-20180055</t>
  </si>
  <si>
    <t>25  WALCRN2-20180055</t>
  </si>
  <si>
    <t>26  WALCRN2-20180055</t>
  </si>
  <si>
    <t>27  WALCRN20-2018005</t>
  </si>
  <si>
    <t>28  WALCRN20-2018005</t>
  </si>
  <si>
    <t>29  WALCRN20-2018005</t>
  </si>
  <si>
    <t>30  WALCRN70-2018005</t>
  </si>
  <si>
    <t>31  WALCRN70-2018005</t>
  </si>
  <si>
    <t>32  WALCRN70-2018005</t>
  </si>
  <si>
    <t>33  SCHOUWN10-201800</t>
  </si>
  <si>
    <t>34  SCHOUWN10-201800</t>
  </si>
  <si>
    <t>35  SCHOUWN10-201800</t>
  </si>
  <si>
    <t>36  SCHOUWN10-201800</t>
  </si>
  <si>
    <t>37  SCHOUWN10-201800</t>
  </si>
  <si>
    <t>38  SCHOUWN10-201800</t>
  </si>
  <si>
    <t>39  SCHOUWN10-201800</t>
  </si>
  <si>
    <t>40  SCHOUWN10-201800</t>
  </si>
  <si>
    <t>41  GOERE2-201800562</t>
  </si>
  <si>
    <t>42  GOERE2-201800562</t>
  </si>
  <si>
    <t>43  GOERE2-201800562</t>
  </si>
  <si>
    <t>44  GOERE2-201800562</t>
  </si>
  <si>
    <t>45  GOERE6-201800564</t>
  </si>
  <si>
    <t>46  GOERE6-201800564</t>
  </si>
  <si>
    <t>47  GOERE6-201800564</t>
  </si>
  <si>
    <t>48  NOORDWK2-2018005</t>
  </si>
  <si>
    <t>49  NOORDWK2-2018005</t>
  </si>
  <si>
    <t>50  NOORDWK2-2018005</t>
  </si>
  <si>
    <t>51  NOORDWK10-201800</t>
  </si>
  <si>
    <t>52  NOORDWK10-201800</t>
  </si>
  <si>
    <t>53  NOORDWK10-201800</t>
  </si>
  <si>
    <t>54  NOORDWK10-201800</t>
  </si>
  <si>
    <t>55  NOORDWK10-201800</t>
  </si>
  <si>
    <t>56  NOORDWK10-201800</t>
  </si>
  <si>
    <t>57  NOORDWK20-201800</t>
  </si>
  <si>
    <t>58  NOORDWK20-201800</t>
  </si>
  <si>
    <t>59  NOORDWK20-201800</t>
  </si>
  <si>
    <t>60  NOORDWK20-201800</t>
  </si>
  <si>
    <t>61  NOORDWK20-201800</t>
  </si>
  <si>
    <t>62  NOORDWK20-201800</t>
  </si>
  <si>
    <t>63  NOORDWK70-201800</t>
  </si>
  <si>
    <t>64  NOORDWK70-201800</t>
  </si>
  <si>
    <t>65  NOORDWK70-201800</t>
  </si>
  <si>
    <t>66  TERSLG10-2018005</t>
  </si>
  <si>
    <t>67  TERSLG10-2018005</t>
  </si>
  <si>
    <t>68  TERSLG10-2018005</t>
  </si>
  <si>
    <t>69  TERSLG10-2018005</t>
  </si>
  <si>
    <t>70  TERSLG10-2018005</t>
  </si>
  <si>
    <t>71  TERSLG50-2018005</t>
  </si>
  <si>
    <t>72  TERSLG50-2018005</t>
  </si>
  <si>
    <t>73  TERSLG50-2018005</t>
  </si>
  <si>
    <t>74  TERSLG50-2018005</t>
  </si>
  <si>
    <t>75  TERSLG50-2018005</t>
  </si>
  <si>
    <t>76  TERSLG50-2018005</t>
  </si>
  <si>
    <t>77  TERSLG50-2018005</t>
  </si>
  <si>
    <t>78  TERSLG100-201800</t>
  </si>
  <si>
    <t>79  TERSLG100-201800</t>
  </si>
  <si>
    <t>80  TERSLG100-201800</t>
  </si>
  <si>
    <t>81  TERSLG100-201800</t>
  </si>
  <si>
    <t>82  TERSLG135-201800</t>
  </si>
  <si>
    <t>83  TERSLG135-201800</t>
  </si>
  <si>
    <t>84  TERSLG135-201800</t>
  </si>
  <si>
    <t>85  WALCRN2-20180055</t>
  </si>
  <si>
    <t>86  WALCRN2-20180055</t>
  </si>
  <si>
    <t>87  WALCRN2-20180055</t>
  </si>
  <si>
    <t>88  WALCRN2-20180055</t>
  </si>
  <si>
    <t>89  WALCRN2-20180055</t>
  </si>
  <si>
    <t>90  WALCRN20-2018005</t>
  </si>
  <si>
    <t>91  WALCRN20-2018005</t>
  </si>
  <si>
    <t>92  WALCRN20-2018005</t>
  </si>
  <si>
    <t>93  WALCRN70-2018005</t>
  </si>
  <si>
    <t>94  WALCRN70-2018005</t>
  </si>
  <si>
    <t>95  WALCRN70-2018005</t>
  </si>
  <si>
    <t>96  WALCRN70-2018005</t>
  </si>
  <si>
    <t>97  WALCRN70-2018005</t>
  </si>
  <si>
    <t>98  SCHOUWN10-201800</t>
  </si>
  <si>
    <t>99  SCHOUWN10-201800</t>
  </si>
  <si>
    <t>100 SCHOUWN10-201800</t>
  </si>
  <si>
    <t>101 SCHOUWN10-201800</t>
  </si>
  <si>
    <t>102 SCHOUWN10-201800</t>
  </si>
  <si>
    <t>103 SCHOUWN10-201800</t>
  </si>
  <si>
    <t>104 SCHOUWN10-201800</t>
  </si>
  <si>
    <t>105 GOERE2-201800562</t>
  </si>
  <si>
    <t>106 GOERE2-201800562</t>
  </si>
  <si>
    <t>107 GOERE2-201800562</t>
  </si>
  <si>
    <t>108 GOERE2-201800562</t>
  </si>
  <si>
    <t>109 GOERE6-201800564</t>
  </si>
  <si>
    <t>110 GOERE6-201800564</t>
  </si>
  <si>
    <t>111 GOERE6-201800564</t>
  </si>
  <si>
    <t>112 GOERE6-201800564</t>
  </si>
  <si>
    <t>113 GOERE6-201800564</t>
  </si>
  <si>
    <t>114 NOORDWK2-2018005</t>
  </si>
  <si>
    <t>115 NOORDWK2-2018005</t>
  </si>
  <si>
    <t>116 NOORDWK2-2018005</t>
  </si>
  <si>
    <t>117 NOORDWK10-201800</t>
  </si>
  <si>
    <t>118 NOORDWK10-201800</t>
  </si>
  <si>
    <t>119 NOORDWK10-201800</t>
  </si>
  <si>
    <t>120 NOORDWK10-201800</t>
  </si>
  <si>
    <t>121 NOORDWK20-201800</t>
  </si>
  <si>
    <t>122 NOORDWK20-201800</t>
  </si>
  <si>
    <t>123 NOORDWK20-201800</t>
  </si>
  <si>
    <t>124 NOORDWK20-201800</t>
  </si>
  <si>
    <t>125 NOORDWK70-201800</t>
  </si>
  <si>
    <t>126 NOORDWK70-201800</t>
  </si>
  <si>
    <t>127 NOORDWK70-201800</t>
  </si>
  <si>
    <t>128 NOORDWK70-201800</t>
  </si>
  <si>
    <t>129 NOORDWK70-201800</t>
  </si>
  <si>
    <t>130 NOORDWK70-201800</t>
  </si>
  <si>
    <t>131 NOORDWK70-201800</t>
  </si>
  <si>
    <t>132 TERSLG10-2018005</t>
  </si>
  <si>
    <t>133 TERSLG10-2018005</t>
  </si>
  <si>
    <t>134 TERSLG10-2018005</t>
  </si>
  <si>
    <t>135 TERSLG10-2018005</t>
  </si>
  <si>
    <t>136 TERSLG50-2018005</t>
  </si>
  <si>
    <t>137 TERSLG50-2018005</t>
  </si>
  <si>
    <t>138 TERSLG50-2018005</t>
  </si>
  <si>
    <t>139 TERSLG50-2018005</t>
  </si>
  <si>
    <t>140 TERSLG50-2018005</t>
  </si>
  <si>
    <t>141 TERSLG50-2018005</t>
  </si>
  <si>
    <t>142 TERSLG100-201800</t>
  </si>
  <si>
    <t>143 TERSLG100-201800</t>
  </si>
  <si>
    <t>144 TERSLG100-201800</t>
  </si>
  <si>
    <t>145 TERSLG100-201800</t>
  </si>
  <si>
    <t>146 TERSLG135-201800</t>
  </si>
  <si>
    <t>147 TERSLG135-201800</t>
  </si>
  <si>
    <t>148 TERSLG135-201800</t>
  </si>
  <si>
    <t>149 TERSLG135-201800</t>
  </si>
  <si>
    <t>150 TERSLG135-201800</t>
  </si>
  <si>
    <t>151 TRIS-T34-A</t>
  </si>
  <si>
    <t>152 TRIS-T34-B</t>
  </si>
  <si>
    <t>153 TRIS-T34-C</t>
  </si>
  <si>
    <t>154 TRIS-T34-D</t>
  </si>
  <si>
    <t>155 TRIS-T34-E</t>
  </si>
  <si>
    <t>156 NUTSLAB-A</t>
  </si>
  <si>
    <t>157 NUTSLAB-B</t>
  </si>
  <si>
    <t>158 NUTSLAB-C</t>
  </si>
  <si>
    <t>159 NUTSLAB-D</t>
  </si>
  <si>
    <t>160 CRM#171-A</t>
  </si>
  <si>
    <t>161 CRM#171-B</t>
  </si>
  <si>
    <t>162 CRM#171-C</t>
  </si>
  <si>
    <t>163 CRM#171-D</t>
  </si>
  <si>
    <t>164 CRM#171-A+20</t>
  </si>
  <si>
    <t>165 CRM#171-B+20</t>
  </si>
  <si>
    <t>166 CRM#171-C+20</t>
  </si>
  <si>
    <t>167 CRM#171-D+20</t>
  </si>
  <si>
    <t>168 CRM#171-A+30</t>
  </si>
  <si>
    <t>169 CRM#171-B+30</t>
  </si>
  <si>
    <t>170 CRM#171-C+30</t>
  </si>
  <si>
    <t>171 CRM#171-A+40</t>
  </si>
  <si>
    <t>172 CRM#171-B+40</t>
  </si>
  <si>
    <t>173 CRM#171-C+40</t>
  </si>
  <si>
    <t>Abs&lt;434nm&gt;</t>
  </si>
  <si>
    <t>Abs&lt;730nm&gt;</t>
  </si>
  <si>
    <t>----------</t>
  </si>
  <si>
    <t>Report generated by : Ca</t>
  </si>
  <si>
    <t>ry 8454</t>
  </si>
  <si>
    <t>Signature: ..</t>
  </si>
  <si>
    <t>..............</t>
  </si>
  <si>
    <t>*** End R</t>
  </si>
  <si>
    <t>atio/Equatio</t>
  </si>
  <si>
    <t>n Report ***</t>
  </si>
  <si>
    <t>Average pH</t>
  </si>
  <si>
    <t>Sample ID</t>
  </si>
  <si>
    <t>stdev</t>
  </si>
  <si>
    <t>Method file : C:\CHEM32\1\METHODS\PH.M(modified)</t>
  </si>
  <si>
    <t>Last update: Date 26/11/2018  Time 15:36:41</t>
  </si>
  <si>
    <t>Information : Default Method</t>
  </si>
  <si>
    <t>Data File   : &lt;data notsaved&gt;</t>
  </si>
  <si>
    <t>{C:\CHEM32\1\Pic_0001.WMF}</t>
  </si>
  <si>
    <t>Equation : pH = LOG((((WL1-WL3)/(WL2-WL3)-0.00815*WL1)-0.00691)/(2.222-((WL1-WL3)/(WL2-WL3)-0.00815*WL1)*0.1331))+1245.69/(Wt+273.15)+3.8275+0.00211*(35-V)</t>
  </si>
  <si>
    <t>Where    : WL1 = Abs(578nm), WL2 = Abs(434nm), WL3= Abs(730nm),Wt = Weight,V = Volume</t>
  </si>
  <si>
    <t>V = Salinity</t>
  </si>
  <si>
    <t>Wt = Temperature</t>
  </si>
  <si>
    <t>Temperature</t>
  </si>
  <si>
    <t>Salinity</t>
  </si>
  <si>
    <t>DIlut. Factor</t>
  </si>
  <si>
    <t xml:space="preserve">#  Name             </t>
  </si>
  <si>
    <t>NUTSLAB SUB</t>
  </si>
  <si>
    <t>CRM#171</t>
  </si>
  <si>
    <t>TRIS Bufffer T34</t>
  </si>
  <si>
    <t>168 CRM#171-A+30ul dye</t>
  </si>
  <si>
    <t>164 CRM#171-A+20ul dye</t>
  </si>
  <si>
    <t>171 CRM#171-A+40ul dye</t>
  </si>
  <si>
    <t xml:space="preserve">#  Analysis Name             </t>
  </si>
  <si>
    <t>ROTTMPT50</t>
  </si>
  <si>
    <t>ROTTMPT70</t>
  </si>
  <si>
    <t>TERSLG235</t>
  </si>
  <si>
    <t>WALCRN2</t>
  </si>
  <si>
    <t>WALCRN20</t>
  </si>
  <si>
    <t>WALCRN70</t>
  </si>
  <si>
    <t>SCHOUWN10</t>
  </si>
  <si>
    <t>GOERE2</t>
  </si>
  <si>
    <t>GOERE6</t>
  </si>
  <si>
    <t>NOORDWK2</t>
  </si>
  <si>
    <t>NOORDWK10</t>
  </si>
  <si>
    <t>NOORDWK20</t>
  </si>
  <si>
    <t>NOORDWK70</t>
  </si>
  <si>
    <t>TERSLG10</t>
  </si>
  <si>
    <t>TERSLG50</t>
  </si>
  <si>
    <t>TERSLG100</t>
  </si>
  <si>
    <t>TERSLG135</t>
  </si>
  <si>
    <t>Place</t>
  </si>
  <si>
    <t>Date</t>
  </si>
  <si>
    <t>Comments</t>
  </si>
  <si>
    <t>Salinity measured with NIOZ Conductivity Probe</t>
  </si>
  <si>
    <r>
      <t>Temperature (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C)</t>
    </r>
  </si>
  <si>
    <t>Place/Meetpunt</t>
  </si>
  <si>
    <t>Sampled Date</t>
  </si>
  <si>
    <t>S</t>
  </si>
  <si>
    <t>T</t>
  </si>
  <si>
    <t>TK</t>
  </si>
  <si>
    <t>pH TRIS BUFFER = (11911.08-18.2499*B14-0.039336*B14*B14)*(1/E14)-366.27059+0.53993607*B14+0.00016329*B14*B14+(64.52243-0.084041*B14)*LN(E14)-0.11149858*E14</t>
  </si>
  <si>
    <t>Where:</t>
  </si>
  <si>
    <t>B14 = Salinity</t>
  </si>
  <si>
    <t>E14= Temperature in Kelvin</t>
  </si>
  <si>
    <r>
      <t>Temperature in Kelvin = Temp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C+273.25</t>
    </r>
  </si>
  <si>
    <r>
      <t>Water Temp in Cell directly after = 24.9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</si>
  <si>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Water Temp in Cell directly after = 24.9-25.0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</si>
  <si>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t>pH TRIS</t>
  </si>
  <si>
    <t>REANALYZE</t>
  </si>
  <si>
    <t>TEMP oC</t>
  </si>
  <si>
    <t>average</t>
  </si>
  <si>
    <t>STDEV all</t>
  </si>
  <si>
    <t>STDEV no outliers</t>
  </si>
  <si>
    <t>Stdev 1st Tris only</t>
  </si>
  <si>
    <t>Stdev 2nd Tris only</t>
  </si>
  <si>
    <r>
      <t>Tris assigned @ 25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</si>
  <si>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Water Temp in Cell directly after = 24.9-25.0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</si>
  <si>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Water Temp in Cell directly after = 24.9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</si>
  <si>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t>Start</t>
  </si>
  <si>
    <t>End</t>
  </si>
  <si>
    <t>assigned TRIS</t>
  </si>
  <si>
    <t>TRIS Bufffer T34 in artificial Seawater</t>
  </si>
  <si>
    <t>Nutrient Seawater</t>
  </si>
  <si>
    <t>Average</t>
  </si>
  <si>
    <t>Stdev 1st nuts only</t>
  </si>
  <si>
    <t>Stdev 2nd nuts only</t>
  </si>
  <si>
    <t>delta tris CRM pH "bias"@ temp</t>
  </si>
  <si>
    <t>Measured pH</t>
  </si>
  <si>
    <t>Precision</t>
  </si>
  <si>
    <t>Accuracy</t>
  </si>
  <si>
    <t>Precision &amp; Accuracy (Nov 2018)</t>
  </si>
  <si>
    <t>pH Precision</t>
  </si>
  <si>
    <t>pH Accuracy</t>
  </si>
  <si>
    <t>in red ommitted</t>
  </si>
  <si>
    <t>niet volgens Lambert-Beer</t>
  </si>
  <si>
    <t>Calc pH Sys</t>
  </si>
  <si>
    <t>delta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</si>
</sst>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0"/>
    <numFmt numFmtId="166" formatCode="0.000"/>
    <numFmt numFmtId="167" formatCode="0.0"/>
    <numFmt numFmtId="168" formatCode="#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rgb="FF222222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1"/>
      <color rgb="FF22222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73">
    <xf numFmtId="0" fontId="0" fillId="0" borderId="0" xfId="0"/>
    <xf numFmtId="21" fontId="0" fillId="0" borderId="0" xfId="0" applyNumberFormat="1"/>
    <xf numFmtId="11" fontId="0" fillId="0" borderId="0" xfId="0" applyNumberFormat="1"/>
    <xf numFmtId="0" fontId="3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22" fontId="0" fillId="0" borderId="0" xfId="0" applyNumberFormat="1" applyFont="1" applyBorder="1" applyAlignment="1">
      <alignment horizontal="left"/>
    </xf>
    <xf numFmtId="0" fontId="0" fillId="0" borderId="0" xfId="0" applyFont="1" applyBorder="1"/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8" fillId="0" borderId="0" xfId="0" applyFont="1" applyBorder="1"/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center"/>
    </xf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0" fontId="7" fillId="0" borderId="0" xfId="1" applyFont="1"/>
    <xf numFmtId="0" fontId="7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165" fontId="12" fillId="0" borderId="0" xfId="1" applyNumberFormat="1" applyFont="1" applyAlignment="1">
      <alignment horizontal="center"/>
    </xf>
    <xf numFmtId="2" fontId="14" fillId="0" borderId="0" xfId="1" applyNumberFormat="1" applyFont="1" applyAlignment="1">
      <alignment horizontal="center"/>
    </xf>
    <xf numFmtId="0" fontId="7" fillId="3" borderId="0" xfId="1" applyFont="1" applyFill="1" applyAlignment="1">
      <alignment horizontal="center"/>
    </xf>
    <xf numFmtId="167" fontId="15" fillId="3" borderId="0" xfId="1" applyNumberFormat="1" applyFont="1" applyFill="1" applyAlignment="1">
      <alignment horizontal="center"/>
    </xf>
    <xf numFmtId="165" fontId="12" fillId="3" borderId="0" xfId="1" applyNumberFormat="1" applyFont="1" applyFill="1" applyAlignment="1">
      <alignment horizontal="center"/>
    </xf>
    <xf numFmtId="2" fontId="7" fillId="0" borderId="0" xfId="1" applyNumberFormat="1" applyFont="1"/>
    <xf numFmtId="0" fontId="3" fillId="0" borderId="0" xfId="0" applyFont="1" applyAlignment="1">
      <alignment horizontal="right"/>
    </xf>
    <xf numFmtId="165" fontId="2" fillId="0" borderId="0" xfId="0" applyNumberFormat="1" applyFont="1"/>
    <xf numFmtId="0" fontId="17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18" fillId="0" borderId="0" xfId="0" applyNumberFormat="1" applyFont="1" applyFill="1" applyBorder="1" applyAlignment="1">
      <alignment horizontal="center"/>
    </xf>
    <xf numFmtId="165" fontId="19" fillId="0" borderId="0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5" fontId="3" fillId="0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165" fontId="1" fillId="0" borderId="0" xfId="1" applyNumberFormat="1" applyFont="1" applyAlignment="1">
      <alignment horizontal="center"/>
    </xf>
    <xf numFmtId="0" fontId="20" fillId="0" borderId="0" xfId="0" applyFont="1" applyFill="1" applyAlignment="1">
      <alignment horizontal="center"/>
    </xf>
    <xf numFmtId="166" fontId="8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1" fillId="0" borderId="0" xfId="0" applyFont="1"/>
    <xf numFmtId="0" fontId="22" fillId="3" borderId="0" xfId="0" applyFont="1" applyFill="1" applyAlignment="1">
      <alignment horizontal="center"/>
    </xf>
    <xf numFmtId="165" fontId="22" fillId="3" borderId="0" xfId="0" applyNumberFormat="1" applyFont="1" applyFill="1" applyAlignment="1">
      <alignment horizontal="center"/>
    </xf>
    <xf numFmtId="165" fontId="23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68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strRef>
              <c:f>'Work Sheet'!$B$200:$B$214</c:f>
              <c:strCache>
                <c:ptCount val="15"/>
                <c:pt idx="0">
                  <c:v>160 CRM#171-A</c:v>
                </c:pt>
                <c:pt idx="1">
                  <c:v>161 CRM#171-B</c:v>
                </c:pt>
                <c:pt idx="2">
                  <c:v>163 CRM#171-D</c:v>
                </c:pt>
                <c:pt idx="4">
                  <c:v>164 CRM#171-A+20ul dye</c:v>
                </c:pt>
                <c:pt idx="5">
                  <c:v>166 CRM#171-C+20</c:v>
                </c:pt>
                <c:pt idx="6">
                  <c:v>167 CRM#171-D+20</c:v>
                </c:pt>
                <c:pt idx="8">
                  <c:v>168 CRM#171-A+30ul dye</c:v>
                </c:pt>
                <c:pt idx="9">
                  <c:v>169 CRM#171-B+30</c:v>
                </c:pt>
                <c:pt idx="10">
                  <c:v>170 CRM#171-C+30</c:v>
                </c:pt>
                <c:pt idx="12">
                  <c:v>171 CRM#171-A+40ul dye</c:v>
                </c:pt>
                <c:pt idx="13">
                  <c:v>172 CRM#171-B+40</c:v>
                </c:pt>
                <c:pt idx="14">
                  <c:v>173 CRM#171-C+40</c:v>
                </c:pt>
              </c:strCache>
            </c:strRef>
          </c:xVal>
          <c:yVal>
            <c:numRef>
              <c:f>'Work Sheet'!$F$200:$F$214</c:f>
              <c:numCache>
                <c:formatCode>General</c:formatCode>
                <c:ptCount val="15"/>
                <c:pt idx="0">
                  <c:v>7.8592000000000004</c:v>
                </c:pt>
                <c:pt idx="1">
                  <c:v>7.8593999999999999</c:v>
                </c:pt>
                <c:pt idx="2">
                  <c:v>7.8593000000000002</c:v>
                </c:pt>
                <c:pt idx="4">
                  <c:v>7.8597000000000001</c:v>
                </c:pt>
                <c:pt idx="5">
                  <c:v>7.8590999999999998</c:v>
                </c:pt>
                <c:pt idx="6">
                  <c:v>7.8597999999999999</c:v>
                </c:pt>
                <c:pt idx="8">
                  <c:v>7.8566000000000003</c:v>
                </c:pt>
                <c:pt idx="9">
                  <c:v>7.8566000000000003</c:v>
                </c:pt>
                <c:pt idx="10">
                  <c:v>7.8571999999999997</c:v>
                </c:pt>
                <c:pt idx="12">
                  <c:v>7.8494000000000002</c:v>
                </c:pt>
                <c:pt idx="13">
                  <c:v>7.8491</c:v>
                </c:pt>
                <c:pt idx="14">
                  <c:v>7.8513000000000002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38016"/>
        <c:axId val="84039552"/>
      </c:scatterChart>
      <c:valAx>
        <c:axId val="8403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84039552"/>
        <c:crosses val="autoZero"/>
        <c:crossBetween val="midCat"/>
      </c:valAx>
      <c:valAx>
        <c:axId val="8403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38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35159273840769906"/>
                  <c:y val="-0.10942665469390021"/>
                </c:manualLayout>
              </c:layout>
              <c:numFmt formatCode="General" sourceLinked="0"/>
            </c:trendlineLbl>
          </c:trendline>
          <c:xVal>
            <c:strRef>
              <c:f>'Work Sheet'!$B$200:$B$206</c:f>
              <c:strCache>
                <c:ptCount val="7"/>
                <c:pt idx="0">
                  <c:v>160 CRM#171-A</c:v>
                </c:pt>
                <c:pt idx="1">
                  <c:v>161 CRM#171-B</c:v>
                </c:pt>
                <c:pt idx="2">
                  <c:v>163 CRM#171-D</c:v>
                </c:pt>
                <c:pt idx="4">
                  <c:v>164 CRM#171-A+20ul dye</c:v>
                </c:pt>
                <c:pt idx="5">
                  <c:v>166 CRM#171-C+20</c:v>
                </c:pt>
                <c:pt idx="6">
                  <c:v>167 CRM#171-D+20</c:v>
                </c:pt>
              </c:strCache>
            </c:strRef>
          </c:xVal>
          <c:yVal>
            <c:numRef>
              <c:f>'Work Sheet'!$F$200:$F$206</c:f>
              <c:numCache>
                <c:formatCode>General</c:formatCode>
                <c:ptCount val="7"/>
                <c:pt idx="0">
                  <c:v>7.8592000000000004</c:v>
                </c:pt>
                <c:pt idx="1">
                  <c:v>7.8593999999999999</c:v>
                </c:pt>
                <c:pt idx="2">
                  <c:v>7.8593000000000002</c:v>
                </c:pt>
                <c:pt idx="4">
                  <c:v>7.8597000000000001</c:v>
                </c:pt>
                <c:pt idx="5">
                  <c:v>7.8590999999999998</c:v>
                </c:pt>
                <c:pt idx="6">
                  <c:v>7.8597999999999999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52224"/>
        <c:axId val="84078592"/>
      </c:scatterChart>
      <c:valAx>
        <c:axId val="8405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84078592"/>
        <c:crosses val="autoZero"/>
        <c:crossBetween val="midCat"/>
      </c:valAx>
      <c:valAx>
        <c:axId val="8407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52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>
                <c:manualLayout>
                  <c:x val="0.41453929256806238"/>
                  <c:y val="0.19689596092155148"/>
                </c:manualLayout>
              </c:layout>
              <c:numFmt formatCode="General" sourceLinked="0"/>
            </c:trendlineLbl>
          </c:trendline>
          <c:yVal>
            <c:numRef>
              <c:f>'pH Results'!$K$19:$K$49</c:f>
              <c:numCache>
                <c:formatCode>0.0000</c:formatCode>
                <c:ptCount val="31"/>
                <c:pt idx="0">
                  <c:v>2.2378646956282999E-2</c:v>
                </c:pt>
                <c:pt idx="1">
                  <c:v>5.0529263983545292E-4</c:v>
                </c:pt>
                <c:pt idx="2">
                  <c:v>1.5154725141382386E-2</c:v>
                </c:pt>
                <c:pt idx="3">
                  <c:v>1.5355263709938782E-2</c:v>
                </c:pt>
                <c:pt idx="4">
                  <c:v>1.4980261903080994E-2</c:v>
                </c:pt>
                <c:pt idx="5">
                  <c:v>1.8776822102685387E-2</c:v>
                </c:pt>
                <c:pt idx="6">
                  <c:v>1.1371119963627052E-2</c:v>
                </c:pt>
                <c:pt idx="7">
                  <c:v>5.7005021122797928E-3</c:v>
                </c:pt>
                <c:pt idx="8">
                  <c:v>8.2365687312382363E-3</c:v>
                </c:pt>
                <c:pt idx="9">
                  <c:v>9.951362765142413E-3</c:v>
                </c:pt>
                <c:pt idx="10">
                  <c:v>1.2853018678184114E-2</c:v>
                </c:pt>
                <c:pt idx="11">
                  <c:v>2.1144322178274777E-2</c:v>
                </c:pt>
                <c:pt idx="12">
                  <c:v>1.8002179440015809E-2</c:v>
                </c:pt>
                <c:pt idx="13">
                  <c:v>1.7142349626804609E-2</c:v>
                </c:pt>
                <c:pt idx="14">
                  <c:v>8.8725154958968488E-3</c:v>
                </c:pt>
                <c:pt idx="15">
                  <c:v>6.6586796715473184E-3</c:v>
                </c:pt>
                <c:pt idx="16">
                  <c:v>1.7138590364804251E-2</c:v>
                </c:pt>
                <c:pt idx="17">
                  <c:v>4.424075319535703E-4</c:v>
                </c:pt>
                <c:pt idx="18">
                  <c:v>6.204634108261331E-3</c:v>
                </c:pt>
                <c:pt idx="19">
                  <c:v>2.0343844639238995E-2</c:v>
                </c:pt>
                <c:pt idx="20">
                  <c:v>1.0940172251006075E-2</c:v>
                </c:pt>
                <c:pt idx="21">
                  <c:v>1.3502361129520857E-2</c:v>
                </c:pt>
                <c:pt idx="22">
                  <c:v>1.1546961323188221E-2</c:v>
                </c:pt>
                <c:pt idx="23">
                  <c:v>-2.4692040648117697E-3</c:v>
                </c:pt>
                <c:pt idx="24">
                  <c:v>1.0400661078326934E-2</c:v>
                </c:pt>
                <c:pt idx="25">
                  <c:v>1.3495866456283423E-3</c:v>
                </c:pt>
                <c:pt idx="26">
                  <c:v>1.049845766436075E-2</c:v>
                </c:pt>
                <c:pt idx="27">
                  <c:v>9.1704744252947279E-3</c:v>
                </c:pt>
                <c:pt idx="28">
                  <c:v>1.1185416465834486E-2</c:v>
                </c:pt>
                <c:pt idx="29">
                  <c:v>1.1200840070901386E-2</c:v>
                </c:pt>
                <c:pt idx="30">
                  <c:v>2.0035159533842162E-2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69728"/>
        <c:axId val="115564544"/>
      </c:scatterChart>
      <c:valAx>
        <c:axId val="10856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564544"/>
        <c:crosses val="autoZero"/>
        <c:crossBetween val="midCat"/>
      </c:valAx>
      <c:valAx>
        <c:axId val="1155645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08569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673348621646328"/>
          <c:y val="0.27276428988043161"/>
          <c:w val="0.25154214175366574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/>
            </a:pPr>
            <a:r>
              <a:rPr lang="en-US" sz="1400"/>
              <a:t>pH TRIS Buffer</a:t>
            </a:r>
          </a:p>
          <a:p>
            <a:pPr algn="ctr">
              <a:defRPr sz="1400"/>
            </a:pPr>
            <a:r>
              <a:rPr lang="en-US" sz="1400"/>
              <a:t> Salinity= 35 vs Tempearture</a:t>
            </a:r>
          </a:p>
        </c:rich>
      </c:tx>
      <c:layout>
        <c:manualLayout>
          <c:xMode val="edge"/>
          <c:yMode val="edge"/>
          <c:x val="0.41744633178087481"/>
          <c:y val="4.19529723732986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126640419947506"/>
          <c:y val="0.16334499854184895"/>
          <c:w val="0.81187948381452313"/>
          <c:h val="0.68268883056284635"/>
        </c:manualLayout>
      </c:layout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1.6853018372703411E-2"/>
                  <c:y val="-0.28395049577136189"/>
                </c:manualLayout>
              </c:layout>
              <c:numFmt formatCode="General" sourceLinked="0"/>
            </c:trendlineLbl>
          </c:trendline>
          <c:xVal>
            <c:numRef>
              <c:f>'TRIS Buffer pH'!$C$3:$C$15</c:f>
              <c:numCache>
                <c:formatCode>General</c:formatCode>
                <c:ptCount val="13"/>
                <c:pt idx="0">
                  <c:v>24.7</c:v>
                </c:pt>
                <c:pt idx="1">
                  <c:v>24.75</c:v>
                </c:pt>
                <c:pt idx="2">
                  <c:v>24.8</c:v>
                </c:pt>
                <c:pt idx="3">
                  <c:v>24.85</c:v>
                </c:pt>
                <c:pt idx="4">
                  <c:v>24.9</c:v>
                </c:pt>
                <c:pt idx="5">
                  <c:v>24.95</c:v>
                </c:pt>
                <c:pt idx="6" formatCode="0.0">
                  <c:v>25</c:v>
                </c:pt>
                <c:pt idx="7">
                  <c:v>25.05</c:v>
                </c:pt>
                <c:pt idx="8">
                  <c:v>25.1</c:v>
                </c:pt>
                <c:pt idx="9">
                  <c:v>25.15</c:v>
                </c:pt>
                <c:pt idx="10">
                  <c:v>25.2</c:v>
                </c:pt>
                <c:pt idx="11">
                  <c:v>25.25</c:v>
                </c:pt>
                <c:pt idx="12">
                  <c:v>25.3</c:v>
                </c:pt>
              </c:numCache>
            </c:numRef>
          </c:xVal>
          <c:yVal>
            <c:numRef>
              <c:f>'TRIS Buffer pH'!$D$3:$D$15</c:f>
              <c:numCache>
                <c:formatCode>0.0000</c:formatCode>
                <c:ptCount val="13"/>
                <c:pt idx="0">
                  <c:v>8.0997962090072804</c:v>
                </c:pt>
                <c:pt idx="1">
                  <c:v>8.0982338502433393</c:v>
                </c:pt>
                <c:pt idx="2">
                  <c:v>8.0966718785355596</c:v>
                </c:pt>
                <c:pt idx="3">
                  <c:v>8.0951102933983208</c:v>
                </c:pt>
                <c:pt idx="4">
                  <c:v>8.0935490943465993</c:v>
                </c:pt>
                <c:pt idx="5">
                  <c:v>8.0919882808957766</c:v>
                </c:pt>
                <c:pt idx="6">
                  <c:v>8.090427852561568</c:v>
                </c:pt>
                <c:pt idx="7">
                  <c:v>8.0888678088602788</c:v>
                </c:pt>
                <c:pt idx="8">
                  <c:v>8.0873081493084129</c:v>
                </c:pt>
                <c:pt idx="9">
                  <c:v>8.0857488734230216</c:v>
                </c:pt>
                <c:pt idx="10">
                  <c:v>8.0841899807217317</c:v>
                </c:pt>
                <c:pt idx="11">
                  <c:v>8.0826314707221627</c:v>
                </c:pt>
                <c:pt idx="12">
                  <c:v>8.0810733429428083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2944"/>
        <c:axId val="115604864"/>
      </c:scatterChart>
      <c:valAx>
        <c:axId val="11560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Temp </a:t>
                </a:r>
                <a:r>
                  <a:rPr lang="en-US" sz="1200" baseline="30000"/>
                  <a:t>o</a:t>
                </a:r>
                <a:r>
                  <a:rPr lang="en-US" sz="1200"/>
                  <a:t>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604864"/>
        <c:crosses val="autoZero"/>
        <c:crossBetween val="midCat"/>
        <c:majorUnit val="5.000000000000001E-2"/>
      </c:valAx>
      <c:valAx>
        <c:axId val="115604864"/>
        <c:scaling>
          <c:orientation val="minMax"/>
          <c:max val="8.100999999999999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pH</a:t>
                </a:r>
              </a:p>
            </c:rich>
          </c:tx>
          <c:overlay val="0"/>
        </c:title>
        <c:numFmt formatCode="0.0000" sourceLinked="1"/>
        <c:majorTickMark val="cross"/>
        <c:minorTickMark val="none"/>
        <c:tickLblPos val="nextTo"/>
        <c:crossAx val="115602944"/>
        <c:crosses val="autoZero"/>
        <c:crossBetween val="midCat"/>
        <c:majorUnit val="1.0000000000000002E-3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199</xdr:row>
      <xdr:rowOff>57150</xdr:rowOff>
    </xdr:from>
    <xdr:to>
      <xdr:col>12</xdr:col>
      <xdr:colOff>504825</xdr:colOff>
      <xdr:row>213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561975</xdr:colOff>
      <xdr:row>199</xdr:row>
      <xdr:rowOff>66675</xdr:rowOff>
    </xdr:from>
    <xdr:to>
      <xdr:col>16</xdr:col>
      <xdr:colOff>352425</xdr:colOff>
      <xdr:row>213</xdr:row>
      <xdr:rowOff>138112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19</xdr:row>
      <xdr:rowOff>57150</xdr:rowOff>
    </xdr:from>
    <xdr:to>
      <xdr:col>19</xdr:col>
      <xdr:colOff>295275</xdr:colOff>
      <xdr:row>33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1</xdr:row>
      <xdr:rowOff>76200</xdr:rowOff>
    </xdr:from>
    <xdr:to>
      <xdr:col>14</xdr:col>
      <xdr:colOff>676275</xdr:colOff>
      <xdr:row>24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8_NOV_RWS_PH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18_NOV_RWS_P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18_NOV_RWS_PH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18_NOV_RWS_PH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4"/>
  <sheetViews>
    <sheetView workbookViewId="0">
      <selection activeCell="B38" sqref="B38"/>
    </sheetView>
  </sheetViews>
  <sheetFormatPr defaultRowHeight="15" x14ac:dyDescent="0.25"/>
  <cols>
    <col min="1" max="1" width="26.42578125" bestFit="1" customWidth="1"/>
    <col min="2" max="2" width="17.42578125" bestFit="1" customWidth="1"/>
    <col min="3" max="3" width="13.140625" bestFit="1" customWidth="1"/>
    <col min="4" max="4" width="13.7109375" bestFit="1" customWidth="1"/>
    <col min="5" max="5" width="12.42578125" bestFit="1" customWidth="1"/>
    <col min="6" max="8" width="12.140625" bestFit="1" customWidth="1"/>
    <col min="10" max="10" width="11.140625" bestFit="1" customWidth="1"/>
  </cols>
  <sheetData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A3" t="s">
        <v>3</v>
      </c>
      <c r="B3" t="s">
        <v>4</v>
      </c>
      <c r="C3" t="s">
        <v>5</v>
      </c>
      <c r="D3" s="1">
        <v>0.23380787037037035</v>
      </c>
    </row>
    <row r="4" spans="1:6" x14ac:dyDescent="0.25">
      <c r="A4" t="s">
        <v>6</v>
      </c>
      <c r="B4" t="s">
        <v>7</v>
      </c>
    </row>
    <row r="5" spans="1:6" x14ac:dyDescent="0.25">
      <c r="A5" t="s">
        <v>8</v>
      </c>
      <c r="B5" t="s">
        <v>9</v>
      </c>
    </row>
    <row r="7" spans="1:6" x14ac:dyDescent="0.25">
      <c r="A7" t="s">
        <v>10</v>
      </c>
    </row>
    <row r="8" spans="1:6" x14ac:dyDescent="0.25">
      <c r="A8" t="s">
        <v>11</v>
      </c>
      <c r="B8" t="s">
        <v>12</v>
      </c>
    </row>
    <row r="10" spans="1:6" x14ac:dyDescent="0.25">
      <c r="A10" t="s">
        <v>13</v>
      </c>
      <c r="B10" t="s">
        <v>14</v>
      </c>
      <c r="C10" t="s">
        <v>15</v>
      </c>
      <c r="D10" t="s">
        <v>16</v>
      </c>
    </row>
    <row r="11" spans="1:6" x14ac:dyDescent="0.25">
      <c r="A11" t="s">
        <v>17</v>
      </c>
      <c r="B11" t="s">
        <v>18</v>
      </c>
      <c r="C11" t="s">
        <v>19</v>
      </c>
      <c r="D11" t="s">
        <v>20</v>
      </c>
    </row>
    <row r="12" spans="1:6" x14ac:dyDescent="0.25">
      <c r="A12" t="s">
        <v>21</v>
      </c>
      <c r="B12" t="s">
        <v>22</v>
      </c>
      <c r="C12" t="s">
        <v>23</v>
      </c>
      <c r="D12" t="s">
        <v>24</v>
      </c>
    </row>
    <row r="14" spans="1:6" x14ac:dyDescent="0.25">
      <c r="A14" t="s">
        <v>25</v>
      </c>
      <c r="B14" t="s">
        <v>26</v>
      </c>
      <c r="C14" t="s">
        <v>27</v>
      </c>
      <c r="D14" t="s">
        <v>28</v>
      </c>
      <c r="E14" t="s">
        <v>29</v>
      </c>
      <c r="F14" t="s">
        <v>30</v>
      </c>
    </row>
    <row r="17" spans="1:10" x14ac:dyDescent="0.25">
      <c r="A17" t="s">
        <v>31</v>
      </c>
      <c r="B17" t="s">
        <v>32</v>
      </c>
      <c r="C17" t="s">
        <v>33</v>
      </c>
      <c r="D17" t="s">
        <v>34</v>
      </c>
      <c r="E17" t="s">
        <v>35</v>
      </c>
      <c r="F17" t="s">
        <v>36</v>
      </c>
      <c r="G17" t="s">
        <v>215</v>
      </c>
      <c r="H17" t="s">
        <v>216</v>
      </c>
      <c r="J17" s="3"/>
    </row>
    <row r="18" spans="1:10" x14ac:dyDescent="0.25">
      <c r="A18" t="s">
        <v>37</v>
      </c>
      <c r="B18" t="s">
        <v>38</v>
      </c>
      <c r="C18" t="s">
        <v>39</v>
      </c>
      <c r="D18" t="s">
        <v>38</v>
      </c>
      <c r="E18" t="s">
        <v>40</v>
      </c>
      <c r="F18" t="s">
        <v>41</v>
      </c>
      <c r="G18" t="s">
        <v>38</v>
      </c>
      <c r="H18" t="s">
        <v>217</v>
      </c>
    </row>
    <row r="19" spans="1:10" x14ac:dyDescent="0.25">
      <c r="A19" t="s">
        <v>42</v>
      </c>
      <c r="B19">
        <v>1</v>
      </c>
      <c r="C19">
        <v>25</v>
      </c>
      <c r="D19">
        <v>35</v>
      </c>
      <c r="E19">
        <v>7.8341000000000003</v>
      </c>
      <c r="F19">
        <v>0.63483999999999996</v>
      </c>
      <c r="G19">
        <v>0.45993000000000001</v>
      </c>
      <c r="H19" s="2">
        <v>6.3023999999999997E-3</v>
      </c>
    </row>
    <row r="20" spans="1:10" x14ac:dyDescent="0.25">
      <c r="A20" t="s">
        <v>43</v>
      </c>
      <c r="B20">
        <v>1</v>
      </c>
      <c r="C20">
        <v>25</v>
      </c>
      <c r="D20">
        <v>35</v>
      </c>
      <c r="E20">
        <v>7.8353999999999999</v>
      </c>
      <c r="F20">
        <v>0.625</v>
      </c>
      <c r="G20">
        <v>0.45145000000000002</v>
      </c>
      <c r="H20" s="2">
        <v>5.4463999999999997E-3</v>
      </c>
    </row>
    <row r="21" spans="1:10" x14ac:dyDescent="0.25">
      <c r="A21" t="s">
        <v>44</v>
      </c>
      <c r="B21">
        <v>1</v>
      </c>
      <c r="C21">
        <v>25</v>
      </c>
      <c r="D21">
        <v>35</v>
      </c>
      <c r="E21">
        <v>7.8346</v>
      </c>
      <c r="F21">
        <v>0.62182999999999999</v>
      </c>
      <c r="G21">
        <v>0.45007000000000003</v>
      </c>
      <c r="H21" s="2">
        <v>6.0191000000000003E-3</v>
      </c>
    </row>
    <row r="22" spans="1:10" x14ac:dyDescent="0.25">
      <c r="A22" t="s">
        <v>45</v>
      </c>
      <c r="B22">
        <v>1</v>
      </c>
      <c r="C22">
        <v>25</v>
      </c>
      <c r="D22">
        <v>35</v>
      </c>
      <c r="E22">
        <v>7.8334000000000001</v>
      </c>
      <c r="F22">
        <v>0.62309000000000003</v>
      </c>
      <c r="G22">
        <v>0.45215</v>
      </c>
      <c r="H22" s="2">
        <v>6.0905999999999998E-3</v>
      </c>
    </row>
    <row r="23" spans="1:10" x14ac:dyDescent="0.25">
      <c r="A23" t="s">
        <v>46</v>
      </c>
      <c r="B23">
        <v>1</v>
      </c>
      <c r="C23">
        <v>25</v>
      </c>
      <c r="D23">
        <v>35</v>
      </c>
      <c r="E23">
        <v>7.8342000000000001</v>
      </c>
      <c r="F23">
        <v>0.62890999999999997</v>
      </c>
      <c r="G23">
        <v>0.45565</v>
      </c>
      <c r="H23" s="2">
        <v>6.4691999999999996E-3</v>
      </c>
    </row>
    <row r="24" spans="1:10" x14ac:dyDescent="0.25">
      <c r="A24" t="s">
        <v>47</v>
      </c>
      <c r="B24">
        <v>1</v>
      </c>
      <c r="C24">
        <v>25</v>
      </c>
      <c r="D24">
        <v>33.433999999999997</v>
      </c>
      <c r="E24">
        <v>7.8615000000000004</v>
      </c>
      <c r="F24">
        <v>0.62414000000000003</v>
      </c>
      <c r="G24">
        <v>0.42802000000000001</v>
      </c>
      <c r="H24" s="2">
        <v>-1.0399999999999999E-3</v>
      </c>
    </row>
    <row r="25" spans="1:10" x14ac:dyDescent="0.25">
      <c r="A25" t="s">
        <v>48</v>
      </c>
      <c r="B25">
        <v>1</v>
      </c>
      <c r="C25">
        <v>25</v>
      </c>
      <c r="D25">
        <v>33.433999999999997</v>
      </c>
      <c r="E25">
        <v>7.8619000000000003</v>
      </c>
      <c r="F25">
        <v>0.62812999999999997</v>
      </c>
      <c r="G25">
        <v>0.43049999999999999</v>
      </c>
      <c r="H25" s="2">
        <v>-7.7247999999999998E-4</v>
      </c>
    </row>
    <row r="26" spans="1:10" x14ac:dyDescent="0.25">
      <c r="A26" t="s">
        <v>49</v>
      </c>
      <c r="B26">
        <v>1</v>
      </c>
      <c r="C26">
        <v>25</v>
      </c>
      <c r="D26">
        <v>33.433999999999997</v>
      </c>
      <c r="E26">
        <v>7.8609999999999998</v>
      </c>
      <c r="F26">
        <v>0.62717999999999996</v>
      </c>
      <c r="G26">
        <v>0.43025000000000002</v>
      </c>
      <c r="H26" s="2">
        <v>-2.1318999999999999E-3</v>
      </c>
    </row>
    <row r="27" spans="1:10" x14ac:dyDescent="0.25">
      <c r="A27" t="s">
        <v>50</v>
      </c>
      <c r="B27">
        <v>1</v>
      </c>
      <c r="C27">
        <v>25</v>
      </c>
      <c r="D27">
        <v>35</v>
      </c>
      <c r="E27">
        <v>8.0930999999999997</v>
      </c>
      <c r="F27">
        <v>0.84009</v>
      </c>
      <c r="G27">
        <v>0.35558000000000001</v>
      </c>
      <c r="H27" s="2">
        <v>-3.1939E-3</v>
      </c>
    </row>
    <row r="28" spans="1:10" x14ac:dyDescent="0.25">
      <c r="A28" t="s">
        <v>51</v>
      </c>
      <c r="B28">
        <v>1</v>
      </c>
      <c r="C28">
        <v>25</v>
      </c>
      <c r="D28">
        <v>35</v>
      </c>
      <c r="E28">
        <v>8.0911000000000008</v>
      </c>
      <c r="F28">
        <v>0.78722999999999999</v>
      </c>
      <c r="G28">
        <v>0.3337</v>
      </c>
      <c r="H28" s="2">
        <v>-4.5241999999999999E-3</v>
      </c>
    </row>
    <row r="29" spans="1:10" x14ac:dyDescent="0.25">
      <c r="A29" t="s">
        <v>52</v>
      </c>
      <c r="B29">
        <v>1</v>
      </c>
      <c r="C29">
        <v>25</v>
      </c>
      <c r="D29">
        <v>35</v>
      </c>
      <c r="E29">
        <v>8.0932999999999993</v>
      </c>
      <c r="F29">
        <v>0.77361999999999997</v>
      </c>
      <c r="G29">
        <v>0.32641999999999999</v>
      </c>
      <c r="H29" s="2">
        <v>-4.6648999999999996E-3</v>
      </c>
    </row>
    <row r="30" spans="1:10" x14ac:dyDescent="0.25">
      <c r="A30" t="s">
        <v>53</v>
      </c>
      <c r="B30">
        <v>1</v>
      </c>
      <c r="C30">
        <v>25</v>
      </c>
      <c r="D30">
        <v>35</v>
      </c>
      <c r="E30">
        <v>8.0945999999999998</v>
      </c>
      <c r="F30">
        <v>0.86519000000000001</v>
      </c>
      <c r="G30">
        <v>0.36438999999999999</v>
      </c>
      <c r="H30" s="2">
        <v>-4.5075000000000002E-3</v>
      </c>
    </row>
    <row r="31" spans="1:10" x14ac:dyDescent="0.25">
      <c r="A31" t="s">
        <v>54</v>
      </c>
      <c r="B31">
        <v>1</v>
      </c>
      <c r="C31">
        <v>25</v>
      </c>
      <c r="D31">
        <v>35</v>
      </c>
      <c r="E31">
        <v>8.0925999999999991</v>
      </c>
      <c r="F31">
        <v>0.85658999999999996</v>
      </c>
      <c r="G31">
        <v>0.36212</v>
      </c>
      <c r="H31" s="2">
        <v>-4.5776000000000002E-3</v>
      </c>
    </row>
    <row r="32" spans="1:10" x14ac:dyDescent="0.25">
      <c r="A32" t="s">
        <v>55</v>
      </c>
      <c r="B32">
        <v>1</v>
      </c>
      <c r="C32">
        <v>25</v>
      </c>
      <c r="D32">
        <v>33.42</v>
      </c>
      <c r="E32">
        <v>7.9501999999999997</v>
      </c>
      <c r="F32">
        <v>0.70071000000000006</v>
      </c>
      <c r="G32">
        <v>0.40061999999999998</v>
      </c>
      <c r="H32" s="2">
        <v>9.0074999999999997E-4</v>
      </c>
    </row>
    <row r="33" spans="1:8" x14ac:dyDescent="0.25">
      <c r="A33" t="s">
        <v>56</v>
      </c>
      <c r="B33">
        <v>1</v>
      </c>
      <c r="C33">
        <v>25</v>
      </c>
      <c r="D33">
        <v>33.42</v>
      </c>
      <c r="E33">
        <v>7.9490999999999996</v>
      </c>
      <c r="F33">
        <v>0.69994000000000001</v>
      </c>
      <c r="G33">
        <v>0.40083999999999997</v>
      </c>
      <c r="H33" s="2">
        <v>4.0913000000000001E-4</v>
      </c>
    </row>
    <row r="34" spans="1:8" x14ac:dyDescent="0.25">
      <c r="A34" t="s">
        <v>57</v>
      </c>
      <c r="B34">
        <v>1</v>
      </c>
      <c r="C34">
        <v>25</v>
      </c>
      <c r="D34">
        <v>33.42</v>
      </c>
      <c r="E34">
        <v>7.9497999999999998</v>
      </c>
      <c r="F34">
        <v>0.70011999999999996</v>
      </c>
      <c r="G34">
        <v>0.40046999999999999</v>
      </c>
      <c r="H34" s="2">
        <v>6.1655E-4</v>
      </c>
    </row>
    <row r="35" spans="1:8" x14ac:dyDescent="0.25">
      <c r="A35" t="s">
        <v>58</v>
      </c>
      <c r="B35">
        <v>1</v>
      </c>
      <c r="C35">
        <v>25</v>
      </c>
      <c r="D35">
        <v>33.46</v>
      </c>
      <c r="E35">
        <v>7.9177</v>
      </c>
      <c r="F35">
        <v>0.64158000000000004</v>
      </c>
      <c r="G35">
        <v>0.39305000000000001</v>
      </c>
      <c r="H35" s="2">
        <v>3.2625000000000002E-3</v>
      </c>
    </row>
    <row r="36" spans="1:8" x14ac:dyDescent="0.25">
      <c r="A36" t="s">
        <v>59</v>
      </c>
      <c r="B36">
        <v>1</v>
      </c>
      <c r="C36">
        <v>25</v>
      </c>
      <c r="D36">
        <v>33.46</v>
      </c>
      <c r="E36">
        <v>7.9172000000000002</v>
      </c>
      <c r="F36">
        <v>0.64088999999999996</v>
      </c>
      <c r="G36">
        <v>0.39262999999999998</v>
      </c>
      <c r="H36" s="2">
        <v>2.1657999999999998E-3</v>
      </c>
    </row>
    <row r="37" spans="1:8" x14ac:dyDescent="0.25">
      <c r="A37" t="s">
        <v>60</v>
      </c>
      <c r="B37">
        <v>1</v>
      </c>
      <c r="C37">
        <v>25</v>
      </c>
      <c r="D37">
        <v>33.46</v>
      </c>
      <c r="E37">
        <v>7.9179000000000004</v>
      </c>
      <c r="F37">
        <v>0.64114000000000004</v>
      </c>
      <c r="G37">
        <v>0.39184000000000002</v>
      </c>
      <c r="H37" s="2">
        <v>1.2221000000000001E-3</v>
      </c>
    </row>
    <row r="38" spans="1:8" x14ac:dyDescent="0.25">
      <c r="A38" t="s">
        <v>61</v>
      </c>
      <c r="B38">
        <v>1</v>
      </c>
      <c r="C38">
        <v>25</v>
      </c>
      <c r="D38">
        <v>34.76</v>
      </c>
      <c r="E38">
        <v>7.9124999999999996</v>
      </c>
      <c r="F38">
        <v>0.65432999999999997</v>
      </c>
      <c r="G38">
        <v>0.40267999999999998</v>
      </c>
      <c r="H38" s="2">
        <v>2.8868000000000001E-3</v>
      </c>
    </row>
    <row r="39" spans="1:8" x14ac:dyDescent="0.25">
      <c r="A39" t="s">
        <v>62</v>
      </c>
      <c r="B39">
        <v>1</v>
      </c>
      <c r="C39">
        <v>25</v>
      </c>
      <c r="D39">
        <v>34.76</v>
      </c>
      <c r="E39">
        <v>7.9128999999999996</v>
      </c>
      <c r="F39">
        <v>0.66271000000000002</v>
      </c>
      <c r="G39">
        <v>0.40690999999999999</v>
      </c>
      <c r="H39" s="2">
        <v>1.3045999999999999E-3</v>
      </c>
    </row>
    <row r="40" spans="1:8" x14ac:dyDescent="0.25">
      <c r="A40" t="s">
        <v>63</v>
      </c>
      <c r="B40">
        <v>1</v>
      </c>
      <c r="C40">
        <v>25</v>
      </c>
      <c r="D40">
        <v>34.76</v>
      </c>
      <c r="E40">
        <v>7.9124999999999996</v>
      </c>
      <c r="F40">
        <v>0.72065999999999997</v>
      </c>
      <c r="G40">
        <v>0.44253999999999999</v>
      </c>
      <c r="H40" s="2">
        <v>1.018E-3</v>
      </c>
    </row>
    <row r="41" spans="1:8" x14ac:dyDescent="0.25">
      <c r="A41" t="s">
        <v>64</v>
      </c>
      <c r="B41">
        <v>1</v>
      </c>
      <c r="C41">
        <v>25</v>
      </c>
      <c r="D41">
        <v>32.5</v>
      </c>
      <c r="E41">
        <v>7.9264999999999999</v>
      </c>
      <c r="F41">
        <v>0.64544999999999997</v>
      </c>
      <c r="G41">
        <v>0.39256000000000002</v>
      </c>
      <c r="H41" s="2">
        <v>9.6550000000000004E-3</v>
      </c>
    </row>
    <row r="42" spans="1:8" x14ac:dyDescent="0.25">
      <c r="A42" t="s">
        <v>65</v>
      </c>
      <c r="B42">
        <v>1</v>
      </c>
      <c r="C42">
        <v>25</v>
      </c>
      <c r="D42">
        <v>32.5</v>
      </c>
      <c r="E42">
        <v>7.9267000000000003</v>
      </c>
      <c r="F42">
        <v>0.64656000000000002</v>
      </c>
      <c r="G42">
        <v>0.39305000000000001</v>
      </c>
      <c r="H42" s="2">
        <v>9.5983000000000006E-3</v>
      </c>
    </row>
    <row r="43" spans="1:8" x14ac:dyDescent="0.25">
      <c r="A43" t="s">
        <v>66</v>
      </c>
      <c r="B43">
        <v>1</v>
      </c>
      <c r="C43">
        <v>25</v>
      </c>
      <c r="D43">
        <v>32.5</v>
      </c>
      <c r="E43">
        <v>7.9260000000000002</v>
      </c>
      <c r="F43">
        <v>0.64990000000000003</v>
      </c>
      <c r="G43">
        <v>0.39506999999999998</v>
      </c>
      <c r="H43" s="2">
        <v>8.3146000000000001E-3</v>
      </c>
    </row>
    <row r="44" spans="1:8" x14ac:dyDescent="0.25">
      <c r="A44" t="s">
        <v>67</v>
      </c>
      <c r="B44">
        <v>1</v>
      </c>
      <c r="C44">
        <v>25</v>
      </c>
      <c r="D44">
        <v>32.5</v>
      </c>
      <c r="E44">
        <v>7.9267000000000003</v>
      </c>
      <c r="F44">
        <v>0.65278999999999998</v>
      </c>
      <c r="G44">
        <v>0.39615</v>
      </c>
      <c r="H44" s="2">
        <v>8.0584999999999997E-3</v>
      </c>
    </row>
    <row r="45" spans="1:8" x14ac:dyDescent="0.25">
      <c r="A45" t="s">
        <v>68</v>
      </c>
      <c r="B45">
        <v>1</v>
      </c>
      <c r="C45">
        <v>25</v>
      </c>
      <c r="D45">
        <v>33.299999999999997</v>
      </c>
      <c r="E45">
        <v>7.9541000000000004</v>
      </c>
      <c r="F45">
        <v>0.67791000000000001</v>
      </c>
      <c r="G45">
        <v>0.38584000000000002</v>
      </c>
      <c r="H45" s="2">
        <v>3.4218E-3</v>
      </c>
    </row>
    <row r="46" spans="1:8" x14ac:dyDescent="0.25">
      <c r="A46" t="s">
        <v>69</v>
      </c>
      <c r="B46">
        <v>1</v>
      </c>
      <c r="C46">
        <v>25</v>
      </c>
      <c r="D46">
        <v>33.299999999999997</v>
      </c>
      <c r="E46">
        <v>7.9546999999999999</v>
      </c>
      <c r="F46">
        <v>0.68172999999999995</v>
      </c>
      <c r="G46">
        <v>0.38657999999999998</v>
      </c>
      <c r="H46" s="2">
        <v>1.2236E-3</v>
      </c>
    </row>
    <row r="47" spans="1:8" x14ac:dyDescent="0.25">
      <c r="A47" t="s">
        <v>70</v>
      </c>
      <c r="B47">
        <v>1</v>
      </c>
      <c r="C47">
        <v>25</v>
      </c>
      <c r="D47">
        <v>33.299999999999997</v>
      </c>
      <c r="E47">
        <v>7.9553000000000003</v>
      </c>
      <c r="F47">
        <v>0.69750999999999996</v>
      </c>
      <c r="G47">
        <v>0.39506999999999998</v>
      </c>
      <c r="H47" s="2">
        <v>1.3623000000000001E-3</v>
      </c>
    </row>
    <row r="48" spans="1:8" x14ac:dyDescent="0.25">
      <c r="A48" t="s">
        <v>71</v>
      </c>
      <c r="B48">
        <v>1</v>
      </c>
      <c r="C48">
        <v>25</v>
      </c>
      <c r="D48">
        <v>35.1</v>
      </c>
      <c r="E48">
        <v>7.899</v>
      </c>
      <c r="F48">
        <v>0.68740000000000001</v>
      </c>
      <c r="G48">
        <v>0.43589</v>
      </c>
      <c r="H48" s="2">
        <v>7.4266999999999996E-3</v>
      </c>
    </row>
    <row r="49" spans="1:8" x14ac:dyDescent="0.25">
      <c r="A49" t="s">
        <v>72</v>
      </c>
      <c r="B49">
        <v>1</v>
      </c>
      <c r="C49">
        <v>25</v>
      </c>
      <c r="D49">
        <v>35.1</v>
      </c>
      <c r="E49">
        <v>7.8983999999999996</v>
      </c>
      <c r="F49">
        <v>0.68967000000000001</v>
      </c>
      <c r="G49">
        <v>0.43578</v>
      </c>
      <c r="H49" s="2">
        <v>1.9765E-3</v>
      </c>
    </row>
    <row r="50" spans="1:8" x14ac:dyDescent="0.25">
      <c r="A50" t="s">
        <v>73</v>
      </c>
      <c r="B50">
        <v>1</v>
      </c>
      <c r="C50">
        <v>25</v>
      </c>
      <c r="D50">
        <v>35.1</v>
      </c>
      <c r="E50">
        <v>7.8982000000000001</v>
      </c>
      <c r="F50">
        <v>0.70404999999999995</v>
      </c>
      <c r="G50">
        <v>0.44475999999999999</v>
      </c>
      <c r="H50" s="2">
        <v>1.1643999999999999E-3</v>
      </c>
    </row>
    <row r="51" spans="1:8" x14ac:dyDescent="0.25">
      <c r="A51" t="s">
        <v>74</v>
      </c>
      <c r="B51">
        <v>1</v>
      </c>
      <c r="C51">
        <v>25</v>
      </c>
      <c r="D51">
        <v>32.799999999999997</v>
      </c>
      <c r="E51">
        <v>7.9653999999999998</v>
      </c>
      <c r="F51">
        <v>0.73533999999999999</v>
      </c>
      <c r="G51">
        <v>0.40986</v>
      </c>
      <c r="H51" s="2">
        <v>3.8486000000000002E-3</v>
      </c>
    </row>
    <row r="52" spans="1:8" x14ac:dyDescent="0.25">
      <c r="A52" t="s">
        <v>75</v>
      </c>
      <c r="B52">
        <v>1</v>
      </c>
      <c r="C52">
        <v>25</v>
      </c>
      <c r="D52">
        <v>32.799999999999997</v>
      </c>
      <c r="E52">
        <v>7.9663000000000004</v>
      </c>
      <c r="F52">
        <v>0.76751000000000003</v>
      </c>
      <c r="G52">
        <v>0.42708000000000002</v>
      </c>
      <c r="H52" s="2">
        <v>4.2957999999999998E-3</v>
      </c>
    </row>
    <row r="53" spans="1:8" x14ac:dyDescent="0.25">
      <c r="A53" t="s">
        <v>76</v>
      </c>
      <c r="B53">
        <v>1</v>
      </c>
      <c r="C53">
        <v>25</v>
      </c>
      <c r="D53">
        <v>32.799999999999997</v>
      </c>
      <c r="E53">
        <v>7.9657999999999998</v>
      </c>
      <c r="F53">
        <v>0.78500999999999999</v>
      </c>
      <c r="G53">
        <v>0.43780000000000002</v>
      </c>
      <c r="H53" s="2">
        <v>5.5541999999999996E-3</v>
      </c>
    </row>
    <row r="54" spans="1:8" x14ac:dyDescent="0.25">
      <c r="A54" t="s">
        <v>77</v>
      </c>
      <c r="B54">
        <v>1</v>
      </c>
      <c r="C54">
        <v>25</v>
      </c>
      <c r="D54">
        <v>32.799999999999997</v>
      </c>
      <c r="E54">
        <v>7.9642999999999997</v>
      </c>
      <c r="F54">
        <v>0.80622000000000005</v>
      </c>
      <c r="G54">
        <v>0.45074999999999998</v>
      </c>
      <c r="H54" s="2">
        <v>5.2675999999999999E-3</v>
      </c>
    </row>
    <row r="55" spans="1:8" x14ac:dyDescent="0.25">
      <c r="A55" t="s">
        <v>78</v>
      </c>
      <c r="B55">
        <v>1</v>
      </c>
      <c r="C55">
        <v>25</v>
      </c>
      <c r="D55">
        <v>32.799999999999997</v>
      </c>
      <c r="E55">
        <v>7.9611000000000001</v>
      </c>
      <c r="F55">
        <v>0.80122000000000004</v>
      </c>
      <c r="G55">
        <v>0.45082</v>
      </c>
      <c r="H55" s="2">
        <v>5.1703000000000001E-3</v>
      </c>
    </row>
    <row r="56" spans="1:8" x14ac:dyDescent="0.25">
      <c r="A56" t="s">
        <v>79</v>
      </c>
      <c r="B56">
        <v>1</v>
      </c>
      <c r="C56">
        <v>25</v>
      </c>
      <c r="D56">
        <v>32.799999999999997</v>
      </c>
      <c r="E56">
        <v>7.9603000000000002</v>
      </c>
      <c r="F56">
        <v>0.76197000000000004</v>
      </c>
      <c r="G56">
        <v>0.42932999999999999</v>
      </c>
      <c r="H56" s="2">
        <v>4.5719000000000003E-3</v>
      </c>
    </row>
    <row r="57" spans="1:8" x14ac:dyDescent="0.25">
      <c r="A57" t="s">
        <v>80</v>
      </c>
      <c r="B57">
        <v>1</v>
      </c>
      <c r="C57">
        <v>25</v>
      </c>
      <c r="D57">
        <v>32.799999999999997</v>
      </c>
      <c r="E57">
        <v>7.9607999999999999</v>
      </c>
      <c r="F57">
        <v>0.73253999999999997</v>
      </c>
      <c r="G57">
        <v>0.41202</v>
      </c>
      <c r="H57" s="2">
        <v>3.5715E-3</v>
      </c>
    </row>
    <row r="58" spans="1:8" x14ac:dyDescent="0.25">
      <c r="A58" t="s">
        <v>81</v>
      </c>
      <c r="B58">
        <v>1</v>
      </c>
      <c r="C58">
        <v>25</v>
      </c>
      <c r="D58">
        <v>32.799999999999997</v>
      </c>
      <c r="E58">
        <v>7.9615</v>
      </c>
      <c r="F58">
        <v>0.74363000000000001</v>
      </c>
      <c r="G58">
        <v>0.41732999999999998</v>
      </c>
      <c r="H58" s="2">
        <v>2.8043E-3</v>
      </c>
    </row>
    <row r="59" spans="1:8" x14ac:dyDescent="0.25">
      <c r="A59" t="s">
        <v>82</v>
      </c>
      <c r="B59">
        <v>1</v>
      </c>
      <c r="C59">
        <v>25</v>
      </c>
      <c r="D59">
        <v>31.1</v>
      </c>
      <c r="E59">
        <v>7.8733000000000004</v>
      </c>
      <c r="F59">
        <v>0.56981000000000004</v>
      </c>
      <c r="G59">
        <v>0.38691999999999999</v>
      </c>
      <c r="H59" s="2">
        <v>4.0258999999999998E-3</v>
      </c>
    </row>
    <row r="60" spans="1:8" x14ac:dyDescent="0.25">
      <c r="A60" t="s">
        <v>83</v>
      </c>
      <c r="B60">
        <v>1</v>
      </c>
      <c r="C60">
        <v>25</v>
      </c>
      <c r="D60">
        <v>31.1</v>
      </c>
      <c r="E60">
        <v>7.8746</v>
      </c>
      <c r="F60">
        <v>0.58831999999999995</v>
      </c>
      <c r="G60">
        <v>0.39822999999999997</v>
      </c>
      <c r="H60" s="2">
        <v>3.6587999999999998E-3</v>
      </c>
    </row>
    <row r="61" spans="1:8" x14ac:dyDescent="0.25">
      <c r="A61" t="s">
        <v>84</v>
      </c>
      <c r="B61">
        <v>1</v>
      </c>
      <c r="C61">
        <v>25</v>
      </c>
      <c r="D61">
        <v>31.1</v>
      </c>
      <c r="E61">
        <v>7.8746</v>
      </c>
      <c r="F61">
        <v>0.62783</v>
      </c>
      <c r="G61">
        <v>0.42437000000000002</v>
      </c>
      <c r="H61" s="2">
        <v>2.2130000000000001E-3</v>
      </c>
    </row>
    <row r="62" spans="1:8" x14ac:dyDescent="0.25">
      <c r="A62" t="s">
        <v>85</v>
      </c>
      <c r="B62">
        <v>1</v>
      </c>
      <c r="C62">
        <v>25</v>
      </c>
      <c r="D62">
        <v>31.1</v>
      </c>
      <c r="E62">
        <v>7.8749000000000002</v>
      </c>
      <c r="F62">
        <v>0.64641000000000004</v>
      </c>
      <c r="G62">
        <v>0.43647000000000002</v>
      </c>
      <c r="H62" s="2">
        <v>1.9659999999999999E-3</v>
      </c>
    </row>
    <row r="63" spans="1:8" x14ac:dyDescent="0.25">
      <c r="A63" t="s">
        <v>86</v>
      </c>
      <c r="B63">
        <v>1</v>
      </c>
      <c r="C63">
        <v>25</v>
      </c>
      <c r="D63">
        <v>31</v>
      </c>
      <c r="E63">
        <v>7.8776000000000002</v>
      </c>
      <c r="F63">
        <v>0.55711999999999995</v>
      </c>
      <c r="G63">
        <v>0.37428</v>
      </c>
      <c r="H63" s="2">
        <v>1.3266E-3</v>
      </c>
    </row>
    <row r="64" spans="1:8" x14ac:dyDescent="0.25">
      <c r="A64" t="s">
        <v>87</v>
      </c>
      <c r="B64">
        <v>1</v>
      </c>
      <c r="C64">
        <v>25</v>
      </c>
      <c r="D64">
        <v>31</v>
      </c>
      <c r="E64">
        <v>7.8771000000000004</v>
      </c>
      <c r="F64">
        <v>0.60877000000000003</v>
      </c>
      <c r="G64">
        <v>0.40865000000000001</v>
      </c>
      <c r="H64" s="2">
        <v>-7.5102000000000003E-4</v>
      </c>
    </row>
    <row r="65" spans="1:8" x14ac:dyDescent="0.25">
      <c r="A65" t="s">
        <v>88</v>
      </c>
      <c r="B65">
        <v>1</v>
      </c>
      <c r="C65">
        <v>25</v>
      </c>
      <c r="D65">
        <v>31</v>
      </c>
      <c r="E65">
        <v>7.8779000000000003</v>
      </c>
      <c r="F65">
        <v>0.62878000000000001</v>
      </c>
      <c r="G65">
        <v>0.42158000000000001</v>
      </c>
      <c r="H65" s="2">
        <v>3.2425000000000002E-5</v>
      </c>
    </row>
    <row r="66" spans="1:8" x14ac:dyDescent="0.25">
      <c r="A66" t="s">
        <v>89</v>
      </c>
      <c r="B66">
        <v>1</v>
      </c>
      <c r="C66">
        <v>25</v>
      </c>
      <c r="D66">
        <v>30.2</v>
      </c>
      <c r="E66">
        <v>7.9001999999999999</v>
      </c>
      <c r="F66">
        <v>0.64292000000000005</v>
      </c>
      <c r="G66">
        <v>0.41355999999999998</v>
      </c>
      <c r="H66" s="2">
        <v>1.8659E-3</v>
      </c>
    </row>
    <row r="67" spans="1:8" x14ac:dyDescent="0.25">
      <c r="A67" t="s">
        <v>90</v>
      </c>
      <c r="B67">
        <v>1</v>
      </c>
      <c r="C67">
        <v>25</v>
      </c>
      <c r="D67">
        <v>30.2</v>
      </c>
      <c r="E67">
        <v>7.8997999999999999</v>
      </c>
      <c r="F67">
        <v>0.64388999999999996</v>
      </c>
      <c r="G67">
        <v>0.41435</v>
      </c>
      <c r="H67" s="2">
        <v>1.3952000000000001E-3</v>
      </c>
    </row>
    <row r="68" spans="1:8" x14ac:dyDescent="0.25">
      <c r="A68" t="s">
        <v>91</v>
      </c>
      <c r="B68">
        <v>1</v>
      </c>
      <c r="C68">
        <v>25</v>
      </c>
      <c r="D68">
        <v>30.2</v>
      </c>
      <c r="E68">
        <v>7.9</v>
      </c>
      <c r="F68">
        <v>0.64581</v>
      </c>
      <c r="G68">
        <v>0.41524</v>
      </c>
      <c r="H68" s="2">
        <v>9.1743E-4</v>
      </c>
    </row>
    <row r="69" spans="1:8" x14ac:dyDescent="0.25">
      <c r="A69" t="s">
        <v>92</v>
      </c>
      <c r="B69">
        <v>1</v>
      </c>
      <c r="C69">
        <v>25</v>
      </c>
      <c r="D69">
        <v>31.7</v>
      </c>
      <c r="E69">
        <v>7.9751000000000003</v>
      </c>
      <c r="F69">
        <v>0.67083999999999999</v>
      </c>
      <c r="G69">
        <v>0.36892000000000003</v>
      </c>
      <c r="H69" s="2">
        <v>4.4618000000000001E-3</v>
      </c>
    </row>
    <row r="70" spans="1:8" x14ac:dyDescent="0.25">
      <c r="A70" t="s">
        <v>93</v>
      </c>
      <c r="B70">
        <v>1</v>
      </c>
      <c r="C70">
        <v>25</v>
      </c>
      <c r="D70">
        <v>31.7</v>
      </c>
      <c r="E70">
        <v>7.9729000000000001</v>
      </c>
      <c r="F70">
        <v>0.69535999999999998</v>
      </c>
      <c r="G70">
        <v>0.38375999999999999</v>
      </c>
      <c r="H70" s="2">
        <v>3.9630000000000004E-3</v>
      </c>
    </row>
    <row r="71" spans="1:8" x14ac:dyDescent="0.25">
      <c r="A71" t="s">
        <v>94</v>
      </c>
      <c r="B71">
        <v>1</v>
      </c>
      <c r="C71">
        <v>25</v>
      </c>
      <c r="D71">
        <v>31.7</v>
      </c>
      <c r="E71">
        <v>7.9690000000000003</v>
      </c>
      <c r="F71">
        <v>0.67301</v>
      </c>
      <c r="G71">
        <v>0.37448999999999999</v>
      </c>
      <c r="H71" s="2">
        <v>3.9711E-3</v>
      </c>
    </row>
    <row r="72" spans="1:8" x14ac:dyDescent="0.25">
      <c r="A72" t="s">
        <v>95</v>
      </c>
      <c r="B72">
        <v>1</v>
      </c>
      <c r="C72">
        <v>25</v>
      </c>
      <c r="D72">
        <v>31.7</v>
      </c>
      <c r="E72">
        <v>7.9706000000000001</v>
      </c>
      <c r="F72">
        <v>0.65813999999999995</v>
      </c>
      <c r="G72">
        <v>0.36493999999999999</v>
      </c>
      <c r="H72" s="2">
        <v>3.6573E-3</v>
      </c>
    </row>
    <row r="73" spans="1:8" x14ac:dyDescent="0.25">
      <c r="A73" t="s">
        <v>96</v>
      </c>
      <c r="B73">
        <v>1</v>
      </c>
      <c r="C73">
        <v>25</v>
      </c>
      <c r="D73">
        <v>31.7</v>
      </c>
      <c r="E73">
        <v>7.9720000000000004</v>
      </c>
      <c r="F73">
        <v>0.66459000000000001</v>
      </c>
      <c r="G73">
        <v>0.36692999999999998</v>
      </c>
      <c r="H73" s="2">
        <v>2.4118E-3</v>
      </c>
    </row>
    <row r="74" spans="1:8" x14ac:dyDescent="0.25">
      <c r="A74" t="s">
        <v>97</v>
      </c>
      <c r="B74">
        <v>1</v>
      </c>
      <c r="C74">
        <v>25</v>
      </c>
      <c r="D74">
        <v>31.7</v>
      </c>
      <c r="E74">
        <v>7.9725000000000001</v>
      </c>
      <c r="F74">
        <v>0.67069999999999996</v>
      </c>
      <c r="G74">
        <v>0.37017</v>
      </c>
      <c r="H74" s="2">
        <v>3.0208000000000001E-3</v>
      </c>
    </row>
    <row r="75" spans="1:8" x14ac:dyDescent="0.25">
      <c r="A75" t="s">
        <v>98</v>
      </c>
      <c r="B75">
        <v>1</v>
      </c>
      <c r="C75">
        <v>25</v>
      </c>
      <c r="D75">
        <v>33</v>
      </c>
      <c r="E75">
        <v>7.9722999999999997</v>
      </c>
      <c r="F75">
        <v>0.74653999999999998</v>
      </c>
      <c r="G75">
        <v>0.41036</v>
      </c>
      <c r="H75" s="2">
        <v>4.6515000000000003E-3</v>
      </c>
    </row>
    <row r="76" spans="1:8" x14ac:dyDescent="0.25">
      <c r="A76" t="s">
        <v>99</v>
      </c>
      <c r="B76">
        <v>1</v>
      </c>
      <c r="C76">
        <v>25</v>
      </c>
      <c r="D76">
        <v>33</v>
      </c>
      <c r="E76">
        <v>7.9775999999999998</v>
      </c>
      <c r="F76">
        <v>0.71892</v>
      </c>
      <c r="G76">
        <v>0.39047999999999999</v>
      </c>
      <c r="H76" s="2">
        <v>3.3593E-3</v>
      </c>
    </row>
    <row r="77" spans="1:8" x14ac:dyDescent="0.25">
      <c r="A77" t="s">
        <v>100</v>
      </c>
      <c r="B77">
        <v>1</v>
      </c>
      <c r="C77">
        <v>25</v>
      </c>
      <c r="D77">
        <v>33</v>
      </c>
      <c r="E77">
        <v>7.9793000000000003</v>
      </c>
      <c r="F77">
        <v>0.72328999999999999</v>
      </c>
      <c r="G77">
        <v>0.39152999999999999</v>
      </c>
      <c r="H77" s="2">
        <v>3.3936999999999999E-3</v>
      </c>
    </row>
    <row r="78" spans="1:8" x14ac:dyDescent="0.25">
      <c r="A78" t="s">
        <v>101</v>
      </c>
      <c r="B78">
        <v>1</v>
      </c>
      <c r="C78">
        <v>25</v>
      </c>
      <c r="D78">
        <v>33</v>
      </c>
      <c r="E78">
        <v>7.9801000000000002</v>
      </c>
      <c r="F78">
        <v>0.73231000000000002</v>
      </c>
      <c r="G78">
        <v>0.39566000000000001</v>
      </c>
      <c r="H78" s="2">
        <v>3.2171999999999999E-3</v>
      </c>
    </row>
    <row r="79" spans="1:8" x14ac:dyDescent="0.25">
      <c r="A79" t="s">
        <v>102</v>
      </c>
      <c r="B79">
        <v>1</v>
      </c>
      <c r="C79">
        <v>25</v>
      </c>
      <c r="D79">
        <v>33</v>
      </c>
      <c r="E79">
        <v>7.9806999999999997</v>
      </c>
      <c r="F79">
        <v>0.74614000000000003</v>
      </c>
      <c r="G79">
        <v>0.4027</v>
      </c>
      <c r="H79" s="2">
        <v>3.3903000000000002E-3</v>
      </c>
    </row>
    <row r="80" spans="1:8" x14ac:dyDescent="0.25">
      <c r="A80" t="s">
        <v>103</v>
      </c>
      <c r="B80">
        <v>1</v>
      </c>
      <c r="C80">
        <v>25</v>
      </c>
      <c r="D80">
        <v>33</v>
      </c>
      <c r="E80">
        <v>7.9812000000000003</v>
      </c>
      <c r="F80">
        <v>0.75512999999999997</v>
      </c>
      <c r="G80">
        <v>0.40670000000000001</v>
      </c>
      <c r="H80" s="2">
        <v>2.6293000000000002E-3</v>
      </c>
    </row>
    <row r="81" spans="1:8" x14ac:dyDescent="0.25">
      <c r="A81" t="s">
        <v>104</v>
      </c>
      <c r="B81">
        <v>1</v>
      </c>
      <c r="C81">
        <v>25</v>
      </c>
      <c r="D81">
        <v>34.6</v>
      </c>
      <c r="E81">
        <v>7.9435000000000002</v>
      </c>
      <c r="F81">
        <v>0.67554999999999998</v>
      </c>
      <c r="G81">
        <v>0.39087</v>
      </c>
      <c r="H81" s="2">
        <v>3.8509E-3</v>
      </c>
    </row>
    <row r="82" spans="1:8" x14ac:dyDescent="0.25">
      <c r="A82" t="s">
        <v>105</v>
      </c>
      <c r="B82">
        <v>1</v>
      </c>
      <c r="C82">
        <v>25</v>
      </c>
      <c r="D82">
        <v>34.6</v>
      </c>
      <c r="E82">
        <v>7.9432</v>
      </c>
      <c r="F82">
        <v>0.66674999999999995</v>
      </c>
      <c r="G82">
        <v>0.38535000000000003</v>
      </c>
      <c r="H82" s="2">
        <v>2.2731000000000001E-3</v>
      </c>
    </row>
    <row r="83" spans="1:8" x14ac:dyDescent="0.25">
      <c r="A83" t="s">
        <v>106</v>
      </c>
      <c r="B83">
        <v>1</v>
      </c>
      <c r="C83">
        <v>25</v>
      </c>
      <c r="D83">
        <v>34.6</v>
      </c>
      <c r="E83">
        <v>7.9432</v>
      </c>
      <c r="F83">
        <v>0.66391999999999995</v>
      </c>
      <c r="G83">
        <v>0.38323000000000002</v>
      </c>
      <c r="H83" s="2">
        <v>1.0055999999999999E-3</v>
      </c>
    </row>
    <row r="84" spans="1:8" x14ac:dyDescent="0.25">
      <c r="A84" t="s">
        <v>107</v>
      </c>
      <c r="B84">
        <v>1</v>
      </c>
      <c r="C84">
        <v>25</v>
      </c>
      <c r="D84">
        <v>33.799999999999997</v>
      </c>
      <c r="E84">
        <v>7.9396000000000004</v>
      </c>
      <c r="F84">
        <v>0.70911999999999997</v>
      </c>
      <c r="G84">
        <v>0.41525000000000001</v>
      </c>
      <c r="H84" s="2">
        <v>4.9075999999999998E-3</v>
      </c>
    </row>
    <row r="85" spans="1:8" x14ac:dyDescent="0.25">
      <c r="A85" t="s">
        <v>108</v>
      </c>
      <c r="B85">
        <v>1</v>
      </c>
      <c r="C85">
        <v>25</v>
      </c>
      <c r="D85">
        <v>33.799999999999997</v>
      </c>
      <c r="E85">
        <v>7.9393000000000002</v>
      </c>
      <c r="F85">
        <v>0.70042000000000004</v>
      </c>
      <c r="G85">
        <v>0.40987000000000001</v>
      </c>
      <c r="H85" s="2">
        <v>3.5609999999999999E-3</v>
      </c>
    </row>
    <row r="86" spans="1:8" x14ac:dyDescent="0.25">
      <c r="A86" t="s">
        <v>109</v>
      </c>
      <c r="B86">
        <v>1</v>
      </c>
      <c r="C86">
        <v>25</v>
      </c>
      <c r="D86">
        <v>33.799999999999997</v>
      </c>
      <c r="E86">
        <v>7.9386000000000001</v>
      </c>
      <c r="F86">
        <v>0.69474999999999998</v>
      </c>
      <c r="G86">
        <v>0.40732000000000002</v>
      </c>
      <c r="H86" s="2">
        <v>3.8080000000000002E-3</v>
      </c>
    </row>
    <row r="87" spans="1:8" x14ac:dyDescent="0.25">
      <c r="A87" t="s">
        <v>110</v>
      </c>
      <c r="B87">
        <v>1</v>
      </c>
      <c r="C87">
        <v>25</v>
      </c>
      <c r="D87">
        <v>33.799999999999997</v>
      </c>
      <c r="E87">
        <v>7.9382000000000001</v>
      </c>
      <c r="F87">
        <v>0.68583000000000005</v>
      </c>
      <c r="G87">
        <v>0.40193000000000001</v>
      </c>
      <c r="H87" s="2">
        <v>2.6383000000000001E-3</v>
      </c>
    </row>
    <row r="88" spans="1:8" x14ac:dyDescent="0.25">
      <c r="A88" t="s">
        <v>111</v>
      </c>
      <c r="B88">
        <v>1</v>
      </c>
      <c r="C88">
        <v>25</v>
      </c>
      <c r="D88">
        <v>33.799999999999997</v>
      </c>
      <c r="E88">
        <v>7.9367999999999999</v>
      </c>
      <c r="F88">
        <v>0.6764</v>
      </c>
      <c r="G88">
        <v>0.39767999999999998</v>
      </c>
      <c r="H88" s="2">
        <v>2.9202E-3</v>
      </c>
    </row>
    <row r="89" spans="1:8" x14ac:dyDescent="0.25">
      <c r="A89" t="s">
        <v>112</v>
      </c>
      <c r="B89">
        <v>1</v>
      </c>
      <c r="C89">
        <v>25</v>
      </c>
      <c r="D89">
        <v>34.4</v>
      </c>
      <c r="E89">
        <v>7.8567999999999998</v>
      </c>
      <c r="F89">
        <v>0.59960000000000002</v>
      </c>
      <c r="G89">
        <v>0.41450999999999999</v>
      </c>
      <c r="H89" s="2">
        <v>2.0804E-3</v>
      </c>
    </row>
    <row r="90" spans="1:8" x14ac:dyDescent="0.25">
      <c r="A90" t="s">
        <v>113</v>
      </c>
      <c r="B90">
        <v>1</v>
      </c>
      <c r="C90">
        <v>25</v>
      </c>
      <c r="D90">
        <v>34.4</v>
      </c>
      <c r="E90">
        <v>7.8601000000000001</v>
      </c>
      <c r="F90">
        <v>0.57672000000000001</v>
      </c>
      <c r="G90">
        <v>0.39535999999999999</v>
      </c>
      <c r="H90" s="2">
        <v>-2.5511000000000002E-4</v>
      </c>
    </row>
    <row r="91" spans="1:8" x14ac:dyDescent="0.25">
      <c r="A91" t="s">
        <v>114</v>
      </c>
      <c r="B91">
        <v>1</v>
      </c>
      <c r="C91">
        <v>25</v>
      </c>
      <c r="D91">
        <v>34.4</v>
      </c>
      <c r="E91">
        <v>7.8625999999999996</v>
      </c>
      <c r="F91">
        <v>0.57499999999999996</v>
      </c>
      <c r="G91">
        <v>0.39200000000000002</v>
      </c>
      <c r="H91" s="2">
        <v>-6.6852999999999997E-4</v>
      </c>
    </row>
    <row r="92" spans="1:8" x14ac:dyDescent="0.25">
      <c r="A92" t="s">
        <v>115</v>
      </c>
      <c r="B92">
        <v>1</v>
      </c>
      <c r="C92">
        <v>25</v>
      </c>
      <c r="D92">
        <v>34.4</v>
      </c>
      <c r="E92">
        <v>7.8657000000000004</v>
      </c>
      <c r="F92">
        <v>0.58714</v>
      </c>
      <c r="G92">
        <v>0.39793000000000001</v>
      </c>
      <c r="H92" s="2">
        <v>2.6321E-4</v>
      </c>
    </row>
    <row r="93" spans="1:8" x14ac:dyDescent="0.25">
      <c r="A93" t="s">
        <v>116</v>
      </c>
      <c r="B93">
        <v>1</v>
      </c>
      <c r="C93">
        <v>25</v>
      </c>
      <c r="D93">
        <v>34.4</v>
      </c>
      <c r="E93">
        <v>7.8657000000000004</v>
      </c>
      <c r="F93">
        <v>0.59789999999999999</v>
      </c>
      <c r="G93">
        <v>0.40521000000000001</v>
      </c>
      <c r="H93" s="2">
        <v>3.3568999999999998E-4</v>
      </c>
    </row>
    <row r="94" spans="1:8" x14ac:dyDescent="0.25">
      <c r="A94" t="s">
        <v>117</v>
      </c>
      <c r="B94">
        <v>1</v>
      </c>
      <c r="C94">
        <v>25</v>
      </c>
      <c r="D94">
        <v>34.4</v>
      </c>
      <c r="E94">
        <v>7.8696000000000002</v>
      </c>
      <c r="F94">
        <v>0.62836000000000003</v>
      </c>
      <c r="G94">
        <v>0.42201</v>
      </c>
      <c r="H94" s="2">
        <v>-6.6279999999999996E-4</v>
      </c>
    </row>
    <row r="95" spans="1:8" x14ac:dyDescent="0.25">
      <c r="A95" t="s">
        <v>118</v>
      </c>
      <c r="B95">
        <v>1</v>
      </c>
      <c r="C95">
        <v>25</v>
      </c>
      <c r="D95">
        <v>34.4</v>
      </c>
      <c r="E95">
        <v>7.8696000000000002</v>
      </c>
      <c r="F95">
        <v>0.66788999999999998</v>
      </c>
      <c r="G95">
        <v>0.44861000000000001</v>
      </c>
      <c r="H95" s="2">
        <v>-2.4652000000000002E-4</v>
      </c>
    </row>
    <row r="96" spans="1:8" x14ac:dyDescent="0.25">
      <c r="A96" t="s">
        <v>119</v>
      </c>
      <c r="B96">
        <v>1</v>
      </c>
      <c r="C96">
        <v>25</v>
      </c>
      <c r="D96">
        <v>34.6</v>
      </c>
      <c r="E96">
        <v>7.8769</v>
      </c>
      <c r="F96">
        <v>0.66081999999999996</v>
      </c>
      <c r="G96">
        <v>0.43741000000000002</v>
      </c>
      <c r="H96" s="2">
        <v>1.4829999999999999E-3</v>
      </c>
    </row>
    <row r="97" spans="1:8" x14ac:dyDescent="0.25">
      <c r="A97" t="s">
        <v>120</v>
      </c>
      <c r="B97">
        <v>1</v>
      </c>
      <c r="C97">
        <v>25</v>
      </c>
      <c r="D97">
        <v>34.6</v>
      </c>
      <c r="E97">
        <v>7.8772000000000002</v>
      </c>
      <c r="F97">
        <v>0.65930999999999995</v>
      </c>
      <c r="G97">
        <v>0.43567</v>
      </c>
      <c r="H97" s="2">
        <v>-3.5763000000000003E-5</v>
      </c>
    </row>
    <row r="98" spans="1:8" x14ac:dyDescent="0.25">
      <c r="A98" t="s">
        <v>121</v>
      </c>
      <c r="B98">
        <v>1</v>
      </c>
      <c r="C98">
        <v>25</v>
      </c>
      <c r="D98">
        <v>34.6</v>
      </c>
      <c r="E98">
        <v>7.8761999999999999</v>
      </c>
      <c r="F98">
        <v>0.66130999999999995</v>
      </c>
      <c r="G98">
        <v>0.43776999999999999</v>
      </c>
      <c r="H98" s="2">
        <v>-3.8671000000000002E-4</v>
      </c>
    </row>
    <row r="99" spans="1:8" x14ac:dyDescent="0.25">
      <c r="A99" t="s">
        <v>122</v>
      </c>
      <c r="B99">
        <v>1</v>
      </c>
      <c r="C99">
        <v>25</v>
      </c>
      <c r="D99">
        <v>34.6</v>
      </c>
      <c r="E99">
        <v>7.8760000000000003</v>
      </c>
      <c r="F99">
        <v>0.66529000000000005</v>
      </c>
      <c r="G99">
        <v>0.44073000000000001</v>
      </c>
      <c r="H99" s="2">
        <v>1.4305000000000001E-4</v>
      </c>
    </row>
    <row r="100" spans="1:8" x14ac:dyDescent="0.25">
      <c r="A100" t="s">
        <v>123</v>
      </c>
      <c r="B100">
        <v>1</v>
      </c>
      <c r="C100">
        <v>25</v>
      </c>
      <c r="D100">
        <v>34.700000000000003</v>
      </c>
      <c r="E100">
        <v>7.9223999999999997</v>
      </c>
      <c r="F100">
        <v>0.6613</v>
      </c>
      <c r="G100">
        <v>0.39856000000000003</v>
      </c>
      <c r="H100" s="2">
        <v>1.9631000000000002E-3</v>
      </c>
    </row>
    <row r="101" spans="1:8" x14ac:dyDescent="0.25">
      <c r="A101" t="s">
        <v>124</v>
      </c>
      <c r="B101">
        <v>1</v>
      </c>
      <c r="C101">
        <v>25</v>
      </c>
      <c r="D101">
        <v>34.700000000000003</v>
      </c>
      <c r="E101">
        <v>7.9223999999999997</v>
      </c>
      <c r="F101">
        <v>0.66115000000000002</v>
      </c>
      <c r="G101">
        <v>0.39838000000000001</v>
      </c>
      <c r="H101" s="2">
        <v>1.8033999999999999E-3</v>
      </c>
    </row>
    <row r="102" spans="1:8" x14ac:dyDescent="0.25">
      <c r="A102" t="s">
        <v>125</v>
      </c>
      <c r="B102">
        <v>1</v>
      </c>
      <c r="C102">
        <v>25</v>
      </c>
      <c r="D102">
        <v>34.700000000000003</v>
      </c>
      <c r="E102">
        <v>7.9221000000000004</v>
      </c>
      <c r="F102">
        <v>0.66149000000000002</v>
      </c>
      <c r="G102">
        <v>0.39916000000000001</v>
      </c>
      <c r="H102" s="2">
        <v>2.5864E-3</v>
      </c>
    </row>
    <row r="103" spans="1:8" x14ac:dyDescent="0.25">
      <c r="A103" t="s">
        <v>126</v>
      </c>
      <c r="B103">
        <v>1</v>
      </c>
      <c r="C103">
        <v>25</v>
      </c>
      <c r="D103">
        <v>32.549999999999997</v>
      </c>
      <c r="E103">
        <v>7.8851000000000004</v>
      </c>
      <c r="F103">
        <v>0.60416000000000003</v>
      </c>
      <c r="G103">
        <v>0.3987</v>
      </c>
      <c r="H103" s="2">
        <v>6.8516999999999996E-3</v>
      </c>
    </row>
    <row r="104" spans="1:8" x14ac:dyDescent="0.25">
      <c r="A104" t="s">
        <v>127</v>
      </c>
      <c r="B104">
        <v>1</v>
      </c>
      <c r="C104">
        <v>25</v>
      </c>
      <c r="D104">
        <v>32.549999999999997</v>
      </c>
      <c r="E104">
        <v>7.8837000000000002</v>
      </c>
      <c r="F104">
        <v>0.59809999999999997</v>
      </c>
      <c r="G104">
        <v>0.39539000000000002</v>
      </c>
      <c r="H104" s="2">
        <v>5.4153999999999999E-3</v>
      </c>
    </row>
    <row r="105" spans="1:8" x14ac:dyDescent="0.25">
      <c r="A105" t="s">
        <v>128</v>
      </c>
      <c r="B105">
        <v>1</v>
      </c>
      <c r="C105">
        <v>25</v>
      </c>
      <c r="D105">
        <v>32.549999999999997</v>
      </c>
      <c r="E105">
        <v>7.8819999999999997</v>
      </c>
      <c r="F105">
        <v>0.58403000000000005</v>
      </c>
      <c r="G105">
        <v>0.38727</v>
      </c>
      <c r="H105" s="2">
        <v>4.7683999999999999E-3</v>
      </c>
    </row>
    <row r="106" spans="1:8" x14ac:dyDescent="0.25">
      <c r="A106" t="s">
        <v>129</v>
      </c>
      <c r="B106">
        <v>1</v>
      </c>
      <c r="C106">
        <v>25</v>
      </c>
      <c r="D106">
        <v>32.549999999999997</v>
      </c>
      <c r="E106">
        <v>7.8833000000000002</v>
      </c>
      <c r="F106">
        <v>0.57096000000000002</v>
      </c>
      <c r="G106">
        <v>0.37772</v>
      </c>
      <c r="H106" s="2">
        <v>4.8919000000000002E-3</v>
      </c>
    </row>
    <row r="107" spans="1:8" x14ac:dyDescent="0.25">
      <c r="A107" t="s">
        <v>130</v>
      </c>
      <c r="B107">
        <v>1</v>
      </c>
      <c r="C107">
        <v>25</v>
      </c>
      <c r="D107">
        <v>32.549999999999997</v>
      </c>
      <c r="E107">
        <v>7.8833000000000002</v>
      </c>
      <c r="F107">
        <v>0.56691000000000003</v>
      </c>
      <c r="G107">
        <v>0.37467</v>
      </c>
      <c r="H107" s="2">
        <v>3.7723000000000001E-3</v>
      </c>
    </row>
    <row r="108" spans="1:8" x14ac:dyDescent="0.25">
      <c r="A108" t="s">
        <v>131</v>
      </c>
      <c r="B108">
        <v>1</v>
      </c>
      <c r="C108">
        <v>25</v>
      </c>
      <c r="D108">
        <v>32.020000000000003</v>
      </c>
      <c r="E108">
        <v>7.9303999999999997</v>
      </c>
      <c r="F108">
        <v>0.69003000000000003</v>
      </c>
      <c r="G108">
        <v>0.41381000000000001</v>
      </c>
      <c r="H108" s="2">
        <v>1.9407000000000001E-3</v>
      </c>
    </row>
    <row r="109" spans="1:8" x14ac:dyDescent="0.25">
      <c r="A109" t="s">
        <v>132</v>
      </c>
      <c r="B109">
        <v>1</v>
      </c>
      <c r="C109">
        <v>25</v>
      </c>
      <c r="D109">
        <v>32.020000000000003</v>
      </c>
      <c r="E109">
        <v>7.9306999999999999</v>
      </c>
      <c r="F109">
        <v>0.69188000000000005</v>
      </c>
      <c r="G109">
        <v>0.41427000000000003</v>
      </c>
      <c r="H109" s="2">
        <v>1.0138E-3</v>
      </c>
    </row>
    <row r="110" spans="1:8" x14ac:dyDescent="0.25">
      <c r="A110" t="s">
        <v>133</v>
      </c>
      <c r="B110">
        <v>1</v>
      </c>
      <c r="C110">
        <v>25</v>
      </c>
      <c r="D110">
        <v>32.020000000000003</v>
      </c>
      <c r="E110">
        <v>7.9314</v>
      </c>
      <c r="F110">
        <v>0.69442000000000004</v>
      </c>
      <c r="G110">
        <v>0.41566999999999998</v>
      </c>
      <c r="H110" s="2">
        <v>2.2626E-3</v>
      </c>
    </row>
    <row r="111" spans="1:8" x14ac:dyDescent="0.25">
      <c r="A111" t="s">
        <v>134</v>
      </c>
      <c r="B111">
        <v>1</v>
      </c>
      <c r="C111">
        <v>25</v>
      </c>
      <c r="D111">
        <v>35.01</v>
      </c>
      <c r="E111">
        <v>7.907</v>
      </c>
      <c r="F111">
        <v>0.65236000000000005</v>
      </c>
      <c r="G111">
        <v>0.40440999999999999</v>
      </c>
      <c r="H111" s="2">
        <v>-2.8562999999999999E-4</v>
      </c>
    </row>
    <row r="112" spans="1:8" x14ac:dyDescent="0.25">
      <c r="A112" t="s">
        <v>135</v>
      </c>
      <c r="B112">
        <v>1</v>
      </c>
      <c r="C112">
        <v>25</v>
      </c>
      <c r="D112">
        <v>35.01</v>
      </c>
      <c r="E112">
        <v>7.9080000000000004</v>
      </c>
      <c r="F112">
        <v>0.66290000000000004</v>
      </c>
      <c r="G112">
        <v>0.41038000000000002</v>
      </c>
      <c r="H112" s="2">
        <v>4.6300999999999997E-4</v>
      </c>
    </row>
    <row r="113" spans="1:8" x14ac:dyDescent="0.25">
      <c r="A113" t="s">
        <v>136</v>
      </c>
      <c r="B113">
        <v>1</v>
      </c>
      <c r="C113">
        <v>25</v>
      </c>
      <c r="D113">
        <v>35.01</v>
      </c>
      <c r="E113">
        <v>7.9046000000000003</v>
      </c>
      <c r="F113">
        <v>0.67262</v>
      </c>
      <c r="G113">
        <v>0.41892000000000001</v>
      </c>
      <c r="H113" s="2">
        <v>-5.3501000000000004E-4</v>
      </c>
    </row>
    <row r="114" spans="1:8" x14ac:dyDescent="0.25">
      <c r="A114" t="s">
        <v>137</v>
      </c>
      <c r="B114">
        <v>1</v>
      </c>
      <c r="C114">
        <v>25</v>
      </c>
      <c r="D114">
        <v>35.01</v>
      </c>
      <c r="E114">
        <v>7.9042000000000003</v>
      </c>
      <c r="F114">
        <v>0.67486000000000002</v>
      </c>
      <c r="G114">
        <v>0.42070000000000002</v>
      </c>
      <c r="H114" s="2">
        <v>-4.3344E-4</v>
      </c>
    </row>
    <row r="115" spans="1:8" x14ac:dyDescent="0.25">
      <c r="A115" t="s">
        <v>138</v>
      </c>
      <c r="B115">
        <v>1</v>
      </c>
      <c r="C115">
        <v>25</v>
      </c>
      <c r="D115">
        <v>35.01</v>
      </c>
      <c r="E115">
        <v>7.9039999999999999</v>
      </c>
      <c r="F115">
        <v>0.67152000000000001</v>
      </c>
      <c r="G115">
        <v>0.41904999999999998</v>
      </c>
      <c r="H115" s="2">
        <v>3.2473000000000002E-4</v>
      </c>
    </row>
    <row r="116" spans="1:8" x14ac:dyDescent="0.25">
      <c r="A116" t="s">
        <v>139</v>
      </c>
      <c r="B116">
        <v>1</v>
      </c>
      <c r="C116">
        <v>25</v>
      </c>
      <c r="D116">
        <v>33.25</v>
      </c>
      <c r="E116">
        <v>7.95</v>
      </c>
      <c r="F116">
        <v>0.66452999999999995</v>
      </c>
      <c r="G116">
        <v>0.38299</v>
      </c>
      <c r="H116" s="2">
        <v>6.7863000000000003E-3</v>
      </c>
    </row>
    <row r="117" spans="1:8" x14ac:dyDescent="0.25">
      <c r="A117" t="s">
        <v>140</v>
      </c>
      <c r="B117">
        <v>1</v>
      </c>
      <c r="C117">
        <v>25</v>
      </c>
      <c r="D117">
        <v>33.25</v>
      </c>
      <c r="E117">
        <v>7.9486999999999997</v>
      </c>
      <c r="F117">
        <v>0.66957</v>
      </c>
      <c r="G117">
        <v>0.38641999999999999</v>
      </c>
      <c r="H117" s="2">
        <v>5.7296999999999999E-3</v>
      </c>
    </row>
    <row r="118" spans="1:8" x14ac:dyDescent="0.25">
      <c r="A118" t="s">
        <v>141</v>
      </c>
      <c r="B118">
        <v>1</v>
      </c>
      <c r="C118">
        <v>25</v>
      </c>
      <c r="D118">
        <v>33.25</v>
      </c>
      <c r="E118">
        <v>7.9484000000000004</v>
      </c>
      <c r="F118">
        <v>0.66617999999999999</v>
      </c>
      <c r="G118">
        <v>0.38381999999999999</v>
      </c>
      <c r="H118" s="2">
        <v>3.7550999999999999E-3</v>
      </c>
    </row>
    <row r="119" spans="1:8" x14ac:dyDescent="0.25">
      <c r="A119" t="s">
        <v>142</v>
      </c>
      <c r="B119">
        <v>1</v>
      </c>
      <c r="C119">
        <v>25</v>
      </c>
      <c r="D119">
        <v>33.25</v>
      </c>
      <c r="E119">
        <v>7.9462999999999999</v>
      </c>
      <c r="F119">
        <v>0.66046000000000005</v>
      </c>
      <c r="G119">
        <v>0.38214999999999999</v>
      </c>
      <c r="H119" s="2">
        <v>3.6191999999999999E-3</v>
      </c>
    </row>
    <row r="120" spans="1:8" x14ac:dyDescent="0.25">
      <c r="A120" t="s">
        <v>143</v>
      </c>
      <c r="B120">
        <v>1</v>
      </c>
      <c r="C120">
        <v>25</v>
      </c>
      <c r="D120">
        <v>33.25</v>
      </c>
      <c r="E120">
        <v>7.9457000000000004</v>
      </c>
      <c r="F120">
        <v>0.65400000000000003</v>
      </c>
      <c r="G120">
        <v>0.37925999999999999</v>
      </c>
      <c r="H120" s="2">
        <v>4.4917999999999998E-3</v>
      </c>
    </row>
    <row r="121" spans="1:8" x14ac:dyDescent="0.25">
      <c r="A121" t="s">
        <v>144</v>
      </c>
      <c r="B121">
        <v>1</v>
      </c>
      <c r="C121">
        <v>25</v>
      </c>
      <c r="D121">
        <v>33.25</v>
      </c>
      <c r="E121">
        <v>7.9466000000000001</v>
      </c>
      <c r="F121">
        <v>0.65071999999999997</v>
      </c>
      <c r="G121">
        <v>0.37624999999999997</v>
      </c>
      <c r="H121" s="2">
        <v>3.3926999999999998E-3</v>
      </c>
    </row>
    <row r="122" spans="1:8" x14ac:dyDescent="0.25">
      <c r="A122" t="s">
        <v>145</v>
      </c>
      <c r="B122">
        <v>1</v>
      </c>
      <c r="C122">
        <v>25</v>
      </c>
      <c r="D122">
        <v>33.25</v>
      </c>
      <c r="E122">
        <v>7.9454000000000002</v>
      </c>
      <c r="F122">
        <v>0.64832999999999996</v>
      </c>
      <c r="G122">
        <v>0.37483</v>
      </c>
      <c r="H122" s="2">
        <v>1.1497E-3</v>
      </c>
    </row>
    <row r="123" spans="1:8" x14ac:dyDescent="0.25">
      <c r="A123" t="s">
        <v>146</v>
      </c>
      <c r="B123">
        <v>1</v>
      </c>
      <c r="C123">
        <v>25</v>
      </c>
      <c r="D123">
        <v>30.98</v>
      </c>
      <c r="E123">
        <v>7.9474</v>
      </c>
      <c r="F123">
        <v>0.73026000000000002</v>
      </c>
      <c r="G123">
        <v>0.42283999999999999</v>
      </c>
      <c r="H123" s="2">
        <v>-2.4470999999999998E-3</v>
      </c>
    </row>
    <row r="124" spans="1:8" x14ac:dyDescent="0.25">
      <c r="A124" t="s">
        <v>147</v>
      </c>
      <c r="B124">
        <v>1</v>
      </c>
      <c r="C124">
        <v>25</v>
      </c>
      <c r="D124">
        <v>30.98</v>
      </c>
      <c r="E124">
        <v>7.9485999999999999</v>
      </c>
      <c r="F124">
        <v>0.74248000000000003</v>
      </c>
      <c r="G124">
        <v>0.42770999999999998</v>
      </c>
      <c r="H124" s="2">
        <v>-5.1675000000000002E-3</v>
      </c>
    </row>
    <row r="125" spans="1:8" x14ac:dyDescent="0.25">
      <c r="A125" t="s">
        <v>148</v>
      </c>
      <c r="B125">
        <v>1</v>
      </c>
      <c r="C125">
        <v>25</v>
      </c>
      <c r="D125">
        <v>30.98</v>
      </c>
      <c r="E125">
        <v>7.9481999999999999</v>
      </c>
      <c r="F125">
        <v>0.72946</v>
      </c>
      <c r="G125">
        <v>0.42131000000000002</v>
      </c>
      <c r="H125" s="2">
        <v>-3.4456000000000001E-3</v>
      </c>
    </row>
    <row r="126" spans="1:8" x14ac:dyDescent="0.25">
      <c r="A126" t="s">
        <v>149</v>
      </c>
      <c r="B126">
        <v>1</v>
      </c>
      <c r="C126">
        <v>25</v>
      </c>
      <c r="D126">
        <v>30.98</v>
      </c>
      <c r="E126">
        <v>7.9476000000000004</v>
      </c>
      <c r="F126">
        <v>0.70286999999999999</v>
      </c>
      <c r="G126">
        <v>0.40636</v>
      </c>
      <c r="H126" s="2">
        <v>-3.6545000000000002E-3</v>
      </c>
    </row>
    <row r="127" spans="1:8" x14ac:dyDescent="0.25">
      <c r="A127" t="s">
        <v>150</v>
      </c>
      <c r="B127">
        <v>1</v>
      </c>
      <c r="C127">
        <v>25</v>
      </c>
      <c r="D127">
        <v>31.31</v>
      </c>
      <c r="E127">
        <v>7.9447999999999999</v>
      </c>
      <c r="F127">
        <v>0.69157999999999997</v>
      </c>
      <c r="G127">
        <v>0.41793999999999998</v>
      </c>
      <c r="H127" s="2">
        <v>3.5700999999999997E-2</v>
      </c>
    </row>
    <row r="128" spans="1:8" x14ac:dyDescent="0.25">
      <c r="A128" t="s">
        <v>151</v>
      </c>
      <c r="B128">
        <v>1</v>
      </c>
      <c r="C128">
        <v>25</v>
      </c>
      <c r="D128">
        <v>31.31</v>
      </c>
      <c r="E128">
        <v>7.9481999999999999</v>
      </c>
      <c r="F128">
        <v>0.66746000000000005</v>
      </c>
      <c r="G128">
        <v>0.39890999999999999</v>
      </c>
      <c r="H128" s="2">
        <v>2.9831E-2</v>
      </c>
    </row>
    <row r="129" spans="1:8" x14ac:dyDescent="0.25">
      <c r="A129" t="s">
        <v>152</v>
      </c>
      <c r="B129">
        <v>1</v>
      </c>
      <c r="C129">
        <v>25</v>
      </c>
      <c r="D129">
        <v>31.31</v>
      </c>
      <c r="E129">
        <v>7.9488000000000003</v>
      </c>
      <c r="F129">
        <v>0.71082999999999996</v>
      </c>
      <c r="G129">
        <v>0.42159000000000002</v>
      </c>
      <c r="H129" s="2">
        <v>2.5451999999999999E-2</v>
      </c>
    </row>
    <row r="130" spans="1:8" x14ac:dyDescent="0.25">
      <c r="A130" t="s">
        <v>153</v>
      </c>
      <c r="B130">
        <v>1</v>
      </c>
      <c r="C130">
        <v>25</v>
      </c>
      <c r="D130">
        <v>31.31</v>
      </c>
      <c r="E130">
        <v>7.9494999999999996</v>
      </c>
      <c r="F130">
        <v>0.71374000000000004</v>
      </c>
      <c r="G130">
        <v>0.42403999999999997</v>
      </c>
      <c r="H130" s="2">
        <v>2.8551E-2</v>
      </c>
    </row>
    <row r="131" spans="1:8" x14ac:dyDescent="0.25">
      <c r="A131" t="s">
        <v>154</v>
      </c>
      <c r="B131">
        <v>1</v>
      </c>
      <c r="C131">
        <v>25</v>
      </c>
      <c r="D131">
        <v>31.31</v>
      </c>
      <c r="E131">
        <v>7.9493999999999998</v>
      </c>
      <c r="F131">
        <v>0.70104</v>
      </c>
      <c r="G131">
        <v>0.41591</v>
      </c>
      <c r="H131" s="2">
        <v>2.6404E-2</v>
      </c>
    </row>
    <row r="132" spans="1:8" x14ac:dyDescent="0.25">
      <c r="A132" t="s">
        <v>155</v>
      </c>
      <c r="B132">
        <v>1</v>
      </c>
      <c r="C132">
        <v>25</v>
      </c>
      <c r="D132">
        <v>30.1</v>
      </c>
      <c r="E132">
        <v>7.9119999999999999</v>
      </c>
      <c r="F132">
        <v>0.64817000000000002</v>
      </c>
      <c r="G132">
        <v>0.40720000000000001</v>
      </c>
      <c r="H132" s="2">
        <v>2.0246999999999999E-3</v>
      </c>
    </row>
    <row r="133" spans="1:8" x14ac:dyDescent="0.25">
      <c r="A133" t="s">
        <v>156</v>
      </c>
      <c r="B133">
        <v>1</v>
      </c>
      <c r="C133">
        <v>25</v>
      </c>
      <c r="D133">
        <v>30.1</v>
      </c>
      <c r="E133">
        <v>7.9122000000000003</v>
      </c>
      <c r="F133">
        <v>0.61424000000000001</v>
      </c>
      <c r="G133">
        <v>0.38518999999999998</v>
      </c>
      <c r="H133" s="2">
        <v>4.4822999999999998E-4</v>
      </c>
    </row>
    <row r="134" spans="1:8" x14ac:dyDescent="0.25">
      <c r="A134" t="s">
        <v>157</v>
      </c>
      <c r="B134">
        <v>1</v>
      </c>
      <c r="C134">
        <v>25</v>
      </c>
      <c r="D134">
        <v>30.1</v>
      </c>
      <c r="E134">
        <v>7.9119000000000002</v>
      </c>
      <c r="F134">
        <v>0.61973</v>
      </c>
      <c r="G134">
        <v>0.38904</v>
      </c>
      <c r="H134" s="2">
        <v>8.564E-4</v>
      </c>
    </row>
    <row r="135" spans="1:8" x14ac:dyDescent="0.25">
      <c r="A135" t="s">
        <v>158</v>
      </c>
      <c r="B135">
        <v>1</v>
      </c>
      <c r="C135">
        <v>25</v>
      </c>
      <c r="D135">
        <v>30.83</v>
      </c>
      <c r="E135">
        <v>7.9561000000000002</v>
      </c>
      <c r="F135">
        <v>0.64876</v>
      </c>
      <c r="G135">
        <v>0.36963000000000001</v>
      </c>
      <c r="H135" s="2">
        <v>-1.6251E-3</v>
      </c>
    </row>
    <row r="136" spans="1:8" x14ac:dyDescent="0.25">
      <c r="A136" t="s">
        <v>159</v>
      </c>
      <c r="B136">
        <v>1</v>
      </c>
      <c r="C136">
        <v>25</v>
      </c>
      <c r="D136">
        <v>30.83</v>
      </c>
      <c r="E136">
        <v>7.9527999999999999</v>
      </c>
      <c r="F136">
        <v>0.65888000000000002</v>
      </c>
      <c r="G136">
        <v>0.37642999999999999</v>
      </c>
      <c r="H136" s="2">
        <v>-5.2004E-3</v>
      </c>
    </row>
    <row r="137" spans="1:8" x14ac:dyDescent="0.25">
      <c r="A137" t="s">
        <v>160</v>
      </c>
      <c r="B137">
        <v>1</v>
      </c>
      <c r="C137">
        <v>25</v>
      </c>
      <c r="D137">
        <v>30.83</v>
      </c>
      <c r="E137">
        <v>7.9527999999999999</v>
      </c>
      <c r="F137">
        <v>0.66137000000000001</v>
      </c>
      <c r="G137">
        <v>0.37841000000000002</v>
      </c>
      <c r="H137" s="2">
        <v>-3.7927999999999998E-3</v>
      </c>
    </row>
    <row r="138" spans="1:8" x14ac:dyDescent="0.25">
      <c r="A138" t="s">
        <v>161</v>
      </c>
      <c r="B138">
        <v>1</v>
      </c>
      <c r="C138">
        <v>25</v>
      </c>
      <c r="D138">
        <v>30.83</v>
      </c>
      <c r="E138">
        <v>7.9526000000000003</v>
      </c>
      <c r="F138">
        <v>0.67096999999999996</v>
      </c>
      <c r="G138">
        <v>0.38524999999999998</v>
      </c>
      <c r="H138" s="2">
        <v>-1.1176999999999999E-3</v>
      </c>
    </row>
    <row r="139" spans="1:8" x14ac:dyDescent="0.25">
      <c r="A139" t="s">
        <v>162</v>
      </c>
      <c r="B139">
        <v>1</v>
      </c>
      <c r="C139">
        <v>25</v>
      </c>
      <c r="D139">
        <v>31.34</v>
      </c>
      <c r="E139">
        <v>7.9710000000000001</v>
      </c>
      <c r="F139">
        <v>0.74068999999999996</v>
      </c>
      <c r="G139">
        <v>0.41111999999999999</v>
      </c>
      <c r="H139" s="2">
        <v>4.6797000000000002E-3</v>
      </c>
    </row>
    <row r="140" spans="1:8" x14ac:dyDescent="0.25">
      <c r="A140" t="s">
        <v>163</v>
      </c>
      <c r="B140">
        <v>1</v>
      </c>
      <c r="C140">
        <v>25</v>
      </c>
      <c r="D140">
        <v>31.34</v>
      </c>
      <c r="E140">
        <v>7.9715999999999996</v>
      </c>
      <c r="F140">
        <v>0.71108000000000005</v>
      </c>
      <c r="G140">
        <v>0.39323999999999998</v>
      </c>
      <c r="H140" s="2">
        <v>2.1486000000000001E-3</v>
      </c>
    </row>
    <row r="141" spans="1:8" x14ac:dyDescent="0.25">
      <c r="A141" t="s">
        <v>164</v>
      </c>
      <c r="B141">
        <v>1</v>
      </c>
      <c r="C141">
        <v>25</v>
      </c>
      <c r="D141">
        <v>31.34</v>
      </c>
      <c r="E141">
        <v>7.9710000000000001</v>
      </c>
      <c r="F141">
        <v>0.71231</v>
      </c>
      <c r="G141">
        <v>0.39372000000000001</v>
      </c>
      <c r="H141" s="2">
        <v>6.8283000000000005E-4</v>
      </c>
    </row>
    <row r="142" spans="1:8" x14ac:dyDescent="0.25">
      <c r="A142" t="s">
        <v>165</v>
      </c>
      <c r="B142">
        <v>1</v>
      </c>
      <c r="C142">
        <v>25</v>
      </c>
      <c r="D142">
        <v>31.34</v>
      </c>
      <c r="E142">
        <v>7.9702999999999999</v>
      </c>
      <c r="F142">
        <v>0.70172000000000001</v>
      </c>
      <c r="G142">
        <v>0.38812999999999998</v>
      </c>
      <c r="H142" s="2">
        <v>-1.0013999999999999E-5</v>
      </c>
    </row>
    <row r="143" spans="1:8" x14ac:dyDescent="0.25">
      <c r="A143" t="s">
        <v>166</v>
      </c>
      <c r="B143">
        <v>1</v>
      </c>
      <c r="C143">
        <v>25</v>
      </c>
      <c r="D143">
        <v>34.1</v>
      </c>
      <c r="E143">
        <v>7.9100999999999999</v>
      </c>
      <c r="F143">
        <v>0.64753000000000005</v>
      </c>
      <c r="G143">
        <v>0.40177000000000002</v>
      </c>
      <c r="H143" s="2">
        <v>3.0718E-3</v>
      </c>
    </row>
    <row r="144" spans="1:8" x14ac:dyDescent="0.25">
      <c r="A144" t="s">
        <v>167</v>
      </c>
      <c r="B144">
        <v>1</v>
      </c>
      <c r="C144">
        <v>25</v>
      </c>
      <c r="D144">
        <v>34.1</v>
      </c>
      <c r="E144">
        <v>7.9127999999999998</v>
      </c>
      <c r="F144">
        <v>0.67142000000000002</v>
      </c>
      <c r="G144">
        <v>0.41336000000000001</v>
      </c>
      <c r="H144" s="2">
        <v>9.8466999999999999E-4</v>
      </c>
    </row>
    <row r="145" spans="1:8" x14ac:dyDescent="0.25">
      <c r="A145" t="s">
        <v>168</v>
      </c>
      <c r="B145">
        <v>1</v>
      </c>
      <c r="C145">
        <v>25</v>
      </c>
      <c r="D145">
        <v>34.1</v>
      </c>
      <c r="E145">
        <v>7.9116</v>
      </c>
      <c r="F145">
        <v>0.6986</v>
      </c>
      <c r="G145">
        <v>0.43109999999999998</v>
      </c>
      <c r="H145" s="2">
        <v>1.0505E-3</v>
      </c>
    </row>
    <row r="146" spans="1:8" x14ac:dyDescent="0.25">
      <c r="A146" t="s">
        <v>169</v>
      </c>
      <c r="B146">
        <v>1</v>
      </c>
      <c r="C146">
        <v>25</v>
      </c>
      <c r="D146">
        <v>34.1</v>
      </c>
      <c r="E146">
        <v>7.9095000000000004</v>
      </c>
      <c r="F146">
        <v>0.73148000000000002</v>
      </c>
      <c r="G146">
        <v>0.45315</v>
      </c>
      <c r="H146" s="2">
        <v>8.4495999999999996E-4</v>
      </c>
    </row>
    <row r="147" spans="1:8" x14ac:dyDescent="0.25">
      <c r="A147" t="s">
        <v>170</v>
      </c>
      <c r="B147">
        <v>1</v>
      </c>
      <c r="C147">
        <v>25</v>
      </c>
      <c r="D147">
        <v>34.1</v>
      </c>
      <c r="E147">
        <v>7.9065000000000003</v>
      </c>
      <c r="F147">
        <v>0.72043999999999997</v>
      </c>
      <c r="G147">
        <v>0.44929999999999998</v>
      </c>
      <c r="H147" s="2">
        <v>1.2078E-3</v>
      </c>
    </row>
    <row r="148" spans="1:8" x14ac:dyDescent="0.25">
      <c r="A148" t="s">
        <v>171</v>
      </c>
      <c r="B148">
        <v>1</v>
      </c>
      <c r="C148">
        <v>25</v>
      </c>
      <c r="D148">
        <v>34.1</v>
      </c>
      <c r="E148">
        <v>7.9066999999999998</v>
      </c>
      <c r="F148">
        <v>0.70548999999999995</v>
      </c>
      <c r="G148">
        <v>0.43987999999999999</v>
      </c>
      <c r="H148" s="2">
        <v>1.4367E-3</v>
      </c>
    </row>
    <row r="149" spans="1:8" x14ac:dyDescent="0.25">
      <c r="A149" t="s">
        <v>172</v>
      </c>
      <c r="B149">
        <v>1</v>
      </c>
      <c r="C149">
        <v>25</v>
      </c>
      <c r="D149">
        <v>34.1</v>
      </c>
      <c r="E149">
        <v>7.9057000000000004</v>
      </c>
      <c r="F149">
        <v>0.70001000000000002</v>
      </c>
      <c r="G149">
        <v>0.43746000000000002</v>
      </c>
      <c r="H149" s="2">
        <v>1.5521000000000001E-3</v>
      </c>
    </row>
    <row r="150" spans="1:8" x14ac:dyDescent="0.25">
      <c r="A150" t="s">
        <v>173</v>
      </c>
      <c r="B150">
        <v>1</v>
      </c>
      <c r="C150">
        <v>25</v>
      </c>
      <c r="D150">
        <v>33.86</v>
      </c>
      <c r="E150">
        <v>7.9325000000000001</v>
      </c>
      <c r="F150">
        <v>0.64217999999999997</v>
      </c>
      <c r="G150">
        <v>0.38051000000000001</v>
      </c>
      <c r="H150" s="2">
        <v>1.8663E-3</v>
      </c>
    </row>
    <row r="151" spans="1:8" x14ac:dyDescent="0.25">
      <c r="A151" t="s">
        <v>174</v>
      </c>
      <c r="B151">
        <v>1</v>
      </c>
      <c r="C151">
        <v>25</v>
      </c>
      <c r="D151">
        <v>33.86</v>
      </c>
      <c r="E151">
        <v>7.9335000000000004</v>
      </c>
      <c r="F151">
        <v>0.63848000000000005</v>
      </c>
      <c r="G151">
        <v>0.37747999999999998</v>
      </c>
      <c r="H151" s="2">
        <v>1.7457E-3</v>
      </c>
    </row>
    <row r="152" spans="1:8" x14ac:dyDescent="0.25">
      <c r="A152" t="s">
        <v>175</v>
      </c>
      <c r="B152">
        <v>1</v>
      </c>
      <c r="C152">
        <v>25</v>
      </c>
      <c r="D152">
        <v>33.86</v>
      </c>
      <c r="E152">
        <v>7.9325999999999999</v>
      </c>
      <c r="F152">
        <v>0.63643000000000005</v>
      </c>
      <c r="G152">
        <v>0.37706000000000001</v>
      </c>
      <c r="H152" s="2">
        <v>1.9916999999999999E-3</v>
      </c>
    </row>
    <row r="153" spans="1:8" x14ac:dyDescent="0.25">
      <c r="A153" t="s">
        <v>176</v>
      </c>
      <c r="B153">
        <v>1</v>
      </c>
      <c r="C153">
        <v>25</v>
      </c>
      <c r="D153">
        <v>33.86</v>
      </c>
      <c r="E153">
        <v>7.9333999999999998</v>
      </c>
      <c r="F153">
        <v>0.63724999999999998</v>
      </c>
      <c r="G153">
        <v>0.37720999999999999</v>
      </c>
      <c r="H153" s="2">
        <v>2.6592999999999999E-3</v>
      </c>
    </row>
    <row r="154" spans="1:8" x14ac:dyDescent="0.25">
      <c r="A154" t="s">
        <v>177</v>
      </c>
      <c r="B154">
        <v>1</v>
      </c>
      <c r="C154">
        <v>25</v>
      </c>
      <c r="D154">
        <v>34.299999999999997</v>
      </c>
      <c r="E154">
        <v>7.8822999999999999</v>
      </c>
      <c r="F154">
        <v>0.62524000000000002</v>
      </c>
      <c r="G154">
        <v>0.40976000000000001</v>
      </c>
      <c r="H154" s="2">
        <v>9.6606999999999997E-4</v>
      </c>
    </row>
    <row r="155" spans="1:8" x14ac:dyDescent="0.25">
      <c r="A155" t="s">
        <v>178</v>
      </c>
      <c r="B155">
        <v>1</v>
      </c>
      <c r="C155">
        <v>25</v>
      </c>
      <c r="D155">
        <v>34.299999999999997</v>
      </c>
      <c r="E155">
        <v>7.8821000000000003</v>
      </c>
      <c r="F155">
        <v>0.63351000000000002</v>
      </c>
      <c r="G155">
        <v>0.41510000000000002</v>
      </c>
      <c r="H155" s="2">
        <v>3.7526999999999998E-4</v>
      </c>
    </row>
    <row r="156" spans="1:8" x14ac:dyDescent="0.25">
      <c r="A156" t="s">
        <v>179</v>
      </c>
      <c r="B156">
        <v>1</v>
      </c>
      <c r="C156">
        <v>25</v>
      </c>
      <c r="D156">
        <v>34.299999999999997</v>
      </c>
      <c r="E156">
        <v>7.8834</v>
      </c>
      <c r="F156">
        <v>0.64193</v>
      </c>
      <c r="G156">
        <v>0.41942000000000002</v>
      </c>
      <c r="H156" s="2">
        <v>2.4222999999999999E-4</v>
      </c>
    </row>
    <row r="157" spans="1:8" x14ac:dyDescent="0.25">
      <c r="A157" t="s">
        <v>180</v>
      </c>
      <c r="B157">
        <v>1</v>
      </c>
      <c r="C157">
        <v>25</v>
      </c>
      <c r="D157">
        <v>34.299999999999997</v>
      </c>
      <c r="E157">
        <v>7.8817000000000004</v>
      </c>
      <c r="F157">
        <v>0.64822000000000002</v>
      </c>
      <c r="G157">
        <v>0.42477999999999999</v>
      </c>
      <c r="H157" s="2">
        <v>-3.5619999999999998E-4</v>
      </c>
    </row>
    <row r="158" spans="1:8" x14ac:dyDescent="0.25">
      <c r="A158" t="s">
        <v>181</v>
      </c>
      <c r="B158">
        <v>1</v>
      </c>
      <c r="C158">
        <v>25</v>
      </c>
      <c r="D158">
        <v>34.299999999999997</v>
      </c>
      <c r="E158">
        <v>7.88</v>
      </c>
      <c r="F158">
        <v>0.63444</v>
      </c>
      <c r="G158">
        <v>0.41721999999999998</v>
      </c>
      <c r="H158" s="2">
        <v>-4.9304999999999998E-4</v>
      </c>
    </row>
    <row r="159" spans="1:8" x14ac:dyDescent="0.25">
      <c r="A159" t="s">
        <v>182</v>
      </c>
      <c r="B159">
        <v>1</v>
      </c>
      <c r="C159">
        <v>25</v>
      </c>
      <c r="D159">
        <v>34.299999999999997</v>
      </c>
      <c r="E159">
        <v>7.8826000000000001</v>
      </c>
      <c r="F159">
        <v>0.65105999999999997</v>
      </c>
      <c r="G159">
        <v>0.42607</v>
      </c>
      <c r="H159" s="2">
        <v>3.4904000000000001E-4</v>
      </c>
    </row>
    <row r="160" spans="1:8" x14ac:dyDescent="0.25">
      <c r="A160" t="s">
        <v>183</v>
      </c>
      <c r="B160">
        <v>1</v>
      </c>
      <c r="C160">
        <v>25</v>
      </c>
      <c r="D160">
        <v>34.6</v>
      </c>
      <c r="E160">
        <v>7.8773</v>
      </c>
      <c r="F160">
        <v>0.66644000000000003</v>
      </c>
      <c r="G160">
        <v>0.44157999999999997</v>
      </c>
      <c r="H160" s="2">
        <v>3.9654E-3</v>
      </c>
    </row>
    <row r="161" spans="1:8" x14ac:dyDescent="0.25">
      <c r="A161" t="s">
        <v>184</v>
      </c>
      <c r="B161">
        <v>1</v>
      </c>
      <c r="C161">
        <v>25</v>
      </c>
      <c r="D161">
        <v>34.6</v>
      </c>
      <c r="E161">
        <v>7.8754</v>
      </c>
      <c r="F161">
        <v>0.68894999999999995</v>
      </c>
      <c r="G161">
        <v>0.45774999999999999</v>
      </c>
      <c r="H161" s="2">
        <v>2.758E-3</v>
      </c>
    </row>
    <row r="162" spans="1:8" x14ac:dyDescent="0.25">
      <c r="A162" t="s">
        <v>185</v>
      </c>
      <c r="B162">
        <v>1</v>
      </c>
      <c r="C162">
        <v>25</v>
      </c>
      <c r="D162">
        <v>34.6</v>
      </c>
      <c r="E162">
        <v>7.8757000000000001</v>
      </c>
      <c r="F162">
        <v>0.71833999999999998</v>
      </c>
      <c r="G162">
        <v>0.47686000000000001</v>
      </c>
      <c r="H162" s="2">
        <v>2.7136999999999999E-3</v>
      </c>
    </row>
    <row r="163" spans="1:8" x14ac:dyDescent="0.25">
      <c r="A163" t="s">
        <v>186</v>
      </c>
      <c r="B163">
        <v>1</v>
      </c>
      <c r="C163">
        <v>25</v>
      </c>
      <c r="D163">
        <v>34.6</v>
      </c>
      <c r="E163">
        <v>7.8757999999999999</v>
      </c>
      <c r="F163">
        <v>0.71897999999999995</v>
      </c>
      <c r="G163">
        <v>0.47687000000000002</v>
      </c>
      <c r="H163" s="2">
        <v>1.7037E-3</v>
      </c>
    </row>
    <row r="164" spans="1:8" x14ac:dyDescent="0.25">
      <c r="A164" t="s">
        <v>187</v>
      </c>
      <c r="B164">
        <v>1</v>
      </c>
      <c r="C164">
        <v>25</v>
      </c>
      <c r="D164">
        <v>34.700000000000003</v>
      </c>
      <c r="E164">
        <v>7.86</v>
      </c>
      <c r="F164">
        <v>0.54698999999999998</v>
      </c>
      <c r="G164">
        <v>0.35159000000000001</v>
      </c>
      <c r="H164" s="2">
        <v>-7.3195999999999997E-2</v>
      </c>
    </row>
    <row r="165" spans="1:8" x14ac:dyDescent="0.25">
      <c r="A165" t="s">
        <v>188</v>
      </c>
      <c r="B165">
        <v>1</v>
      </c>
      <c r="C165">
        <v>25</v>
      </c>
      <c r="D165">
        <v>34.700000000000003</v>
      </c>
      <c r="E165">
        <v>7.8613</v>
      </c>
      <c r="F165">
        <v>0.55710999999999999</v>
      </c>
      <c r="G165">
        <v>0.35719000000000001</v>
      </c>
      <c r="H165" s="2">
        <v>-7.3820999999999998E-2</v>
      </c>
    </row>
    <row r="166" spans="1:8" x14ac:dyDescent="0.25">
      <c r="A166" t="s">
        <v>189</v>
      </c>
      <c r="B166">
        <v>1</v>
      </c>
      <c r="C166">
        <v>25</v>
      </c>
      <c r="D166">
        <v>34.700000000000003</v>
      </c>
      <c r="E166">
        <v>7.8616999999999999</v>
      </c>
      <c r="F166">
        <v>0.53534999999999999</v>
      </c>
      <c r="G166">
        <v>0.34242</v>
      </c>
      <c r="H166" s="2">
        <v>-7.2441000000000005E-2</v>
      </c>
    </row>
    <row r="167" spans="1:8" x14ac:dyDescent="0.25">
      <c r="A167" t="s">
        <v>190</v>
      </c>
      <c r="B167">
        <v>1</v>
      </c>
      <c r="C167">
        <v>25</v>
      </c>
      <c r="D167">
        <v>34.700000000000003</v>
      </c>
      <c r="E167">
        <v>7.8593999999999999</v>
      </c>
      <c r="F167">
        <v>0.53080000000000005</v>
      </c>
      <c r="G167">
        <v>0.34089999999999998</v>
      </c>
      <c r="H167" s="2">
        <v>-7.3895000000000002E-2</v>
      </c>
    </row>
    <row r="168" spans="1:8" x14ac:dyDescent="0.25">
      <c r="A168" t="s">
        <v>191</v>
      </c>
      <c r="B168">
        <v>1</v>
      </c>
      <c r="C168">
        <v>25</v>
      </c>
      <c r="D168">
        <v>34.700000000000003</v>
      </c>
      <c r="E168">
        <v>7.8597999999999999</v>
      </c>
      <c r="F168">
        <v>0.53095000000000003</v>
      </c>
      <c r="G168">
        <v>0.34101999999999999</v>
      </c>
      <c r="H168" s="2">
        <v>-7.2526999999999994E-2</v>
      </c>
    </row>
    <row r="169" spans="1:8" x14ac:dyDescent="0.25">
      <c r="A169" t="s">
        <v>192</v>
      </c>
      <c r="B169">
        <v>1</v>
      </c>
      <c r="C169">
        <v>25</v>
      </c>
      <c r="D169">
        <v>35</v>
      </c>
      <c r="E169">
        <v>8.0953999999999997</v>
      </c>
      <c r="F169">
        <v>0.90108999999999995</v>
      </c>
      <c r="G169">
        <v>0.38353999999999999</v>
      </c>
      <c r="H169" s="2">
        <v>3.4494E-3</v>
      </c>
    </row>
    <row r="170" spans="1:8" x14ac:dyDescent="0.25">
      <c r="A170" t="s">
        <v>193</v>
      </c>
      <c r="B170">
        <v>1</v>
      </c>
      <c r="C170">
        <v>25</v>
      </c>
      <c r="D170">
        <v>35</v>
      </c>
      <c r="E170">
        <v>8.0966000000000005</v>
      </c>
      <c r="F170">
        <v>0.91034000000000004</v>
      </c>
      <c r="G170">
        <v>0.38628000000000001</v>
      </c>
      <c r="H170" s="2">
        <v>2.9196999999999999E-3</v>
      </c>
    </row>
    <row r="171" spans="1:8" x14ac:dyDescent="0.25">
      <c r="A171" t="s">
        <v>194</v>
      </c>
      <c r="B171">
        <v>1</v>
      </c>
      <c r="C171">
        <v>25</v>
      </c>
      <c r="D171">
        <v>35</v>
      </c>
      <c r="E171">
        <v>8.0952000000000002</v>
      </c>
      <c r="F171">
        <v>0.85746</v>
      </c>
      <c r="G171">
        <v>0.36375000000000002</v>
      </c>
      <c r="H171" s="2">
        <v>7.9966E-4</v>
      </c>
    </row>
    <row r="172" spans="1:8" x14ac:dyDescent="0.25">
      <c r="A172" t="s">
        <v>195</v>
      </c>
      <c r="B172">
        <v>1</v>
      </c>
      <c r="C172">
        <v>25</v>
      </c>
      <c r="D172">
        <v>35</v>
      </c>
      <c r="E172">
        <v>8.0968</v>
      </c>
      <c r="F172">
        <v>0.82918999999999998</v>
      </c>
      <c r="G172">
        <v>0.35075000000000001</v>
      </c>
      <c r="H172" s="2">
        <v>8.2063999999999998E-4</v>
      </c>
    </row>
    <row r="173" spans="1:8" x14ac:dyDescent="0.25">
      <c r="A173" t="s">
        <v>196</v>
      </c>
      <c r="B173">
        <v>1</v>
      </c>
      <c r="C173">
        <v>25</v>
      </c>
      <c r="D173">
        <v>35</v>
      </c>
      <c r="E173">
        <v>8.0966000000000005</v>
      </c>
      <c r="F173">
        <v>0.85094999999999998</v>
      </c>
      <c r="G173">
        <v>0.36092000000000002</v>
      </c>
      <c r="H173" s="2">
        <v>2.4290000000000002E-3</v>
      </c>
    </row>
    <row r="174" spans="1:8" x14ac:dyDescent="0.25">
      <c r="A174" t="s">
        <v>197</v>
      </c>
      <c r="B174">
        <v>1</v>
      </c>
      <c r="C174">
        <v>25</v>
      </c>
      <c r="D174">
        <v>35</v>
      </c>
      <c r="E174">
        <v>7.8339999999999996</v>
      </c>
      <c r="F174">
        <v>0.58694999999999997</v>
      </c>
      <c r="G174">
        <v>0.42394999999999999</v>
      </c>
      <c r="H174" s="2">
        <v>4.8875999999999998E-4</v>
      </c>
    </row>
    <row r="175" spans="1:8" x14ac:dyDescent="0.25">
      <c r="A175" t="s">
        <v>198</v>
      </c>
      <c r="B175">
        <v>1</v>
      </c>
      <c r="C175">
        <v>25</v>
      </c>
      <c r="D175">
        <v>35</v>
      </c>
      <c r="E175">
        <v>7.8339999999999996</v>
      </c>
      <c r="F175">
        <v>0.57118000000000002</v>
      </c>
      <c r="G175">
        <v>0.41254000000000002</v>
      </c>
      <c r="H175" s="2">
        <v>2.0552E-4</v>
      </c>
    </row>
    <row r="176" spans="1:8" x14ac:dyDescent="0.25">
      <c r="A176" t="s">
        <v>199</v>
      </c>
      <c r="B176">
        <v>1</v>
      </c>
      <c r="C176">
        <v>25</v>
      </c>
      <c r="D176">
        <v>35</v>
      </c>
      <c r="E176">
        <v>7.8333000000000004</v>
      </c>
      <c r="F176">
        <v>0.56196999999999997</v>
      </c>
      <c r="G176">
        <v>0.40617999999999999</v>
      </c>
      <c r="H176" s="2">
        <v>-9.7751999999999995E-4</v>
      </c>
    </row>
    <row r="177" spans="1:8" x14ac:dyDescent="0.25">
      <c r="A177" t="s">
        <v>200</v>
      </c>
      <c r="B177">
        <v>1</v>
      </c>
      <c r="C177">
        <v>25</v>
      </c>
      <c r="D177">
        <v>35</v>
      </c>
      <c r="E177">
        <v>7.8342000000000001</v>
      </c>
      <c r="F177">
        <v>0.56181000000000003</v>
      </c>
      <c r="G177">
        <v>0.40544999999999998</v>
      </c>
      <c r="H177" s="2">
        <v>-5.5789999999999995E-4</v>
      </c>
    </row>
    <row r="178" spans="1:8" x14ac:dyDescent="0.25">
      <c r="A178" t="s">
        <v>201</v>
      </c>
      <c r="B178">
        <v>1</v>
      </c>
      <c r="C178">
        <v>25</v>
      </c>
      <c r="D178">
        <v>33.433999999999997</v>
      </c>
      <c r="E178">
        <v>7.8592000000000004</v>
      </c>
      <c r="F178">
        <v>0.59084999999999999</v>
      </c>
      <c r="G178">
        <v>0.40636</v>
      </c>
      <c r="H178" s="2">
        <v>-3.7580000000000001E-3</v>
      </c>
    </row>
    <row r="179" spans="1:8" x14ac:dyDescent="0.25">
      <c r="A179" t="s">
        <v>202</v>
      </c>
      <c r="B179">
        <v>1</v>
      </c>
      <c r="C179">
        <v>25</v>
      </c>
      <c r="D179">
        <v>33.433999999999997</v>
      </c>
      <c r="E179">
        <v>7.8593999999999999</v>
      </c>
      <c r="F179">
        <v>0.59606000000000003</v>
      </c>
      <c r="G179">
        <v>0.40977999999999998</v>
      </c>
      <c r="H179" s="2">
        <v>-3.9148000000000004E-3</v>
      </c>
    </row>
    <row r="180" spans="1:8" x14ac:dyDescent="0.25">
      <c r="A180" t="s">
        <v>203</v>
      </c>
      <c r="B180">
        <v>1</v>
      </c>
      <c r="C180">
        <v>25</v>
      </c>
      <c r="D180">
        <v>33.433999999999997</v>
      </c>
      <c r="E180">
        <v>7.8582999999999998</v>
      </c>
      <c r="F180">
        <v>0.60436000000000001</v>
      </c>
      <c r="G180">
        <v>0.41638999999999998</v>
      </c>
      <c r="H180" s="2">
        <v>-4.0993999999999996E-3</v>
      </c>
    </row>
    <row r="181" spans="1:8" x14ac:dyDescent="0.25">
      <c r="A181" t="s">
        <v>204</v>
      </c>
      <c r="B181">
        <v>1</v>
      </c>
      <c r="C181">
        <v>25</v>
      </c>
      <c r="D181">
        <v>33.433999999999997</v>
      </c>
      <c r="E181">
        <v>7.8593000000000002</v>
      </c>
      <c r="F181">
        <v>0.60785</v>
      </c>
      <c r="G181">
        <v>0.41781000000000001</v>
      </c>
      <c r="H181" s="2">
        <v>-4.2008999999999996E-3</v>
      </c>
    </row>
    <row r="182" spans="1:8" x14ac:dyDescent="0.25">
      <c r="A182" t="s">
        <v>205</v>
      </c>
      <c r="B182">
        <v>1</v>
      </c>
      <c r="C182">
        <v>25</v>
      </c>
      <c r="D182">
        <v>33.433999999999997</v>
      </c>
      <c r="E182">
        <v>7.8597000000000001</v>
      </c>
      <c r="F182">
        <v>1.2214</v>
      </c>
      <c r="G182">
        <v>0.83975999999999995</v>
      </c>
      <c r="H182" s="2">
        <v>3.6507000000000002E-3</v>
      </c>
    </row>
    <row r="183" spans="1:8" x14ac:dyDescent="0.25">
      <c r="A183" t="s">
        <v>206</v>
      </c>
      <c r="B183">
        <v>1</v>
      </c>
      <c r="C183">
        <v>25</v>
      </c>
      <c r="D183">
        <v>33.433999999999997</v>
      </c>
      <c r="E183">
        <v>7.8583999999999996</v>
      </c>
      <c r="F183">
        <v>1.2114</v>
      </c>
      <c r="G183">
        <v>0.83438999999999997</v>
      </c>
      <c r="H183" s="2">
        <v>1.111E-3</v>
      </c>
    </row>
    <row r="184" spans="1:8" x14ac:dyDescent="0.25">
      <c r="A184" t="s">
        <v>207</v>
      </c>
      <c r="B184">
        <v>1</v>
      </c>
      <c r="C184">
        <v>25</v>
      </c>
      <c r="D184">
        <v>33.433999999999997</v>
      </c>
      <c r="E184">
        <v>7.8590999999999998</v>
      </c>
      <c r="F184">
        <v>1.2007000000000001</v>
      </c>
      <c r="G184">
        <v>0.82591999999999999</v>
      </c>
      <c r="H184" s="2">
        <v>1.1244E-3</v>
      </c>
    </row>
    <row r="185" spans="1:8" x14ac:dyDescent="0.25">
      <c r="A185" t="s">
        <v>208</v>
      </c>
      <c r="B185">
        <v>1</v>
      </c>
      <c r="C185">
        <v>25</v>
      </c>
      <c r="D185">
        <v>33.433999999999997</v>
      </c>
      <c r="E185">
        <v>7.8597999999999999</v>
      </c>
      <c r="F185">
        <v>1.1906000000000001</v>
      </c>
      <c r="G185">
        <v>0.81759000000000004</v>
      </c>
      <c r="H185" s="2">
        <v>4.6253E-4</v>
      </c>
    </row>
    <row r="186" spans="1:8" x14ac:dyDescent="0.25">
      <c r="A186" t="s">
        <v>209</v>
      </c>
      <c r="B186">
        <v>1</v>
      </c>
      <c r="C186">
        <v>25</v>
      </c>
      <c r="D186">
        <v>33.433999999999997</v>
      </c>
      <c r="E186">
        <v>7.8566000000000003</v>
      </c>
      <c r="F186">
        <v>1.8149999999999999</v>
      </c>
      <c r="G186">
        <v>1.2505999999999999</v>
      </c>
      <c r="H186" s="2">
        <v>1.1768E-3</v>
      </c>
    </row>
    <row r="187" spans="1:8" x14ac:dyDescent="0.25">
      <c r="A187" t="s">
        <v>210</v>
      </c>
      <c r="B187">
        <v>1</v>
      </c>
      <c r="C187">
        <v>25</v>
      </c>
      <c r="D187">
        <v>33.433999999999997</v>
      </c>
      <c r="E187">
        <v>7.8566000000000003</v>
      </c>
      <c r="F187">
        <v>1.7888999999999999</v>
      </c>
      <c r="G187">
        <v>1.2327999999999999</v>
      </c>
      <c r="H187" s="2">
        <v>1.4534000000000001E-3</v>
      </c>
    </row>
    <row r="188" spans="1:8" x14ac:dyDescent="0.25">
      <c r="A188" t="s">
        <v>211</v>
      </c>
      <c r="B188">
        <v>1</v>
      </c>
      <c r="C188">
        <v>25</v>
      </c>
      <c r="D188">
        <v>33.433999999999997</v>
      </c>
      <c r="E188">
        <v>7.8571999999999997</v>
      </c>
      <c r="F188">
        <v>1.7346999999999999</v>
      </c>
      <c r="G188">
        <v>1.1941999999999999</v>
      </c>
      <c r="H188" s="2">
        <v>1.3699999999999999E-3</v>
      </c>
    </row>
    <row r="189" spans="1:8" x14ac:dyDescent="0.25">
      <c r="A189" t="s">
        <v>212</v>
      </c>
      <c r="B189">
        <v>1</v>
      </c>
      <c r="C189">
        <v>25</v>
      </c>
      <c r="D189">
        <v>33.433999999999997</v>
      </c>
      <c r="E189">
        <v>7.8494000000000002</v>
      </c>
      <c r="F189">
        <v>2.3268</v>
      </c>
      <c r="G189">
        <v>1.6228</v>
      </c>
      <c r="H189" s="2">
        <v>2.4371000000000002E-3</v>
      </c>
    </row>
    <row r="190" spans="1:8" x14ac:dyDescent="0.25">
      <c r="A190" t="s">
        <v>213</v>
      </c>
      <c r="B190">
        <v>1</v>
      </c>
      <c r="C190">
        <v>25</v>
      </c>
      <c r="D190">
        <v>33.433999999999997</v>
      </c>
      <c r="E190">
        <v>7.8491</v>
      </c>
      <c r="F190">
        <v>2.3245</v>
      </c>
      <c r="G190">
        <v>1.6218999999999999</v>
      </c>
      <c r="H190" s="2">
        <v>1.4829999999999999E-3</v>
      </c>
    </row>
    <row r="191" spans="1:8" x14ac:dyDescent="0.25">
      <c r="A191" t="s">
        <v>214</v>
      </c>
      <c r="B191">
        <v>1</v>
      </c>
      <c r="C191">
        <v>25</v>
      </c>
      <c r="D191">
        <v>33.433999999999997</v>
      </c>
      <c r="E191">
        <v>7.8513000000000002</v>
      </c>
      <c r="F191">
        <v>2.3334999999999999</v>
      </c>
      <c r="G191">
        <v>1.6203000000000001</v>
      </c>
      <c r="H191" s="2">
        <v>7.0715000000000003E-4</v>
      </c>
    </row>
    <row r="370" spans="1:6" x14ac:dyDescent="0.25">
      <c r="A370" t="s">
        <v>218</v>
      </c>
      <c r="B370" t="s">
        <v>219</v>
      </c>
      <c r="E370" t="s">
        <v>220</v>
      </c>
      <c r="F370" t="s">
        <v>221</v>
      </c>
    </row>
    <row r="372" spans="1:6" x14ac:dyDescent="0.25">
      <c r="A372" t="s">
        <v>37</v>
      </c>
      <c r="B372" t="s">
        <v>38</v>
      </c>
      <c r="C372" t="s">
        <v>39</v>
      </c>
      <c r="D372" t="s">
        <v>38</v>
      </c>
      <c r="E372" t="s">
        <v>40</v>
      </c>
      <c r="F372" t="s">
        <v>38</v>
      </c>
    </row>
    <row r="373" spans="1:6" x14ac:dyDescent="0.25">
      <c r="B373" t="s">
        <v>222</v>
      </c>
      <c r="C373" t="s">
        <v>223</v>
      </c>
      <c r="D373" t="s">
        <v>224</v>
      </c>
    </row>
    <row r="374" spans="1:6" x14ac:dyDescent="0.25">
      <c r="A374" t="s">
        <v>37</v>
      </c>
      <c r="B374" t="s">
        <v>38</v>
      </c>
      <c r="C374" t="s">
        <v>39</v>
      </c>
      <c r="D374" t="s">
        <v>38</v>
      </c>
      <c r="E374" t="s">
        <v>40</v>
      </c>
      <c r="F374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73"/>
  <sheetViews>
    <sheetView topLeftCell="A16" workbookViewId="0">
      <selection activeCell="E221" sqref="E221"/>
    </sheetView>
  </sheetViews>
  <sheetFormatPr defaultRowHeight="15" x14ac:dyDescent="0.25"/>
  <cols>
    <col min="1" max="1" width="16.85546875" customWidth="1"/>
    <col min="2" max="2" width="26.42578125" bestFit="1" customWidth="1"/>
    <col min="3" max="3" width="17.42578125" bestFit="1" customWidth="1"/>
    <col min="4" max="4" width="13.140625" bestFit="1" customWidth="1"/>
    <col min="5" max="5" width="13.7109375" bestFit="1" customWidth="1"/>
    <col min="6" max="6" width="12.42578125" bestFit="1" customWidth="1"/>
    <col min="7" max="9" width="12.140625" bestFit="1" customWidth="1"/>
    <col min="10" max="10" width="24.85546875" bestFit="1" customWidth="1"/>
    <col min="11" max="11" width="11.140625" style="11" bestFit="1" customWidth="1"/>
    <col min="12" max="12" width="9.140625" style="11"/>
    <col min="13" max="13" width="42.5703125" bestFit="1" customWidth="1"/>
    <col min="15" max="15" width="16.7109375" bestFit="1" customWidth="1"/>
    <col min="16" max="16" width="10.7109375" bestFit="1" customWidth="1"/>
    <col min="17" max="17" width="10.5703125" bestFit="1" customWidth="1"/>
  </cols>
  <sheetData>
    <row r="2" spans="2:5" customFormat="1" x14ac:dyDescent="0.25">
      <c r="B2" t="s">
        <v>228</v>
      </c>
    </row>
    <row r="3" spans="2:5" customFormat="1" x14ac:dyDescent="0.25">
      <c r="B3" t="s">
        <v>229</v>
      </c>
      <c r="E3" s="1"/>
    </row>
    <row r="4" spans="2:5" customFormat="1" x14ac:dyDescent="0.25">
      <c r="B4" t="s">
        <v>230</v>
      </c>
    </row>
    <row r="5" spans="2:5" customFormat="1" x14ac:dyDescent="0.25">
      <c r="B5" t="s">
        <v>231</v>
      </c>
    </row>
    <row r="7" spans="2:5" customFormat="1" x14ac:dyDescent="0.25">
      <c r="B7" t="s">
        <v>10</v>
      </c>
    </row>
    <row r="8" spans="2:5" customFormat="1" x14ac:dyDescent="0.25">
      <c r="B8" t="s">
        <v>232</v>
      </c>
    </row>
    <row r="10" spans="2:5" customFormat="1" x14ac:dyDescent="0.25">
      <c r="B10" t="s">
        <v>233</v>
      </c>
    </row>
    <row r="11" spans="2:5" customFormat="1" x14ac:dyDescent="0.25">
      <c r="B11" t="s">
        <v>234</v>
      </c>
    </row>
    <row r="12" spans="2:5" customFormat="1" x14ac:dyDescent="0.25">
      <c r="C12" t="s">
        <v>236</v>
      </c>
    </row>
    <row r="13" spans="2:5" customFormat="1" x14ac:dyDescent="0.25">
      <c r="C13" t="s">
        <v>235</v>
      </c>
    </row>
    <row r="16" spans="2:5" customFormat="1" x14ac:dyDescent="0.25">
      <c r="D16" t="s">
        <v>237</v>
      </c>
      <c r="E16" t="s">
        <v>238</v>
      </c>
    </row>
    <row r="17" spans="1:19" x14ac:dyDescent="0.25">
      <c r="A17" t="s">
        <v>226</v>
      </c>
      <c r="B17" t="s">
        <v>240</v>
      </c>
      <c r="C17" t="s">
        <v>239</v>
      </c>
      <c r="D17" s="10" t="s">
        <v>33</v>
      </c>
      <c r="E17" s="10" t="s">
        <v>34</v>
      </c>
      <c r="F17" t="s">
        <v>35</v>
      </c>
      <c r="G17" t="s">
        <v>36</v>
      </c>
      <c r="H17" t="s">
        <v>215</v>
      </c>
      <c r="I17" t="s">
        <v>216</v>
      </c>
      <c r="K17" s="12" t="s">
        <v>225</v>
      </c>
      <c r="L17" s="11" t="s">
        <v>227</v>
      </c>
      <c r="M17" s="3"/>
    </row>
    <row r="18" spans="1:19" x14ac:dyDescent="0.25">
      <c r="B18" t="s">
        <v>37</v>
      </c>
      <c r="C18" t="s">
        <v>38</v>
      </c>
      <c r="D18" t="s">
        <v>39</v>
      </c>
      <c r="E18" t="s">
        <v>38</v>
      </c>
      <c r="F18" t="s">
        <v>40</v>
      </c>
      <c r="G18" t="s">
        <v>41</v>
      </c>
      <c r="H18" t="s">
        <v>38</v>
      </c>
      <c r="I18" t="s">
        <v>217</v>
      </c>
    </row>
    <row r="19" spans="1:19" x14ac:dyDescent="0.25">
      <c r="A19" s="15" t="s">
        <v>241</v>
      </c>
      <c r="B19" s="3" t="s">
        <v>42</v>
      </c>
      <c r="C19">
        <v>1</v>
      </c>
      <c r="D19">
        <v>25</v>
      </c>
      <c r="E19">
        <v>35</v>
      </c>
      <c r="F19">
        <v>7.8341000000000003</v>
      </c>
      <c r="G19">
        <v>0.63483999999999996</v>
      </c>
      <c r="H19">
        <v>0.45993000000000001</v>
      </c>
      <c r="I19" s="2">
        <v>6.3023999999999997E-3</v>
      </c>
      <c r="K19" s="11">
        <f>AVERAGE(F19,F21:F23)</f>
        <v>7.8340750000000003</v>
      </c>
      <c r="L19" s="13">
        <f>STDEV(F19,F21:F23)</f>
        <v>4.9916597106234662E-4</v>
      </c>
    </row>
    <row r="20" spans="1:19" ht="15.75" x14ac:dyDescent="0.25">
      <c r="A20" s="15"/>
      <c r="B20" t="s">
        <v>43</v>
      </c>
      <c r="C20">
        <v>1</v>
      </c>
      <c r="D20">
        <v>25</v>
      </c>
      <c r="E20">
        <v>35</v>
      </c>
      <c r="F20" s="4">
        <v>7.8353999999999999</v>
      </c>
      <c r="G20">
        <v>0.625</v>
      </c>
      <c r="H20">
        <v>0.45145000000000002</v>
      </c>
      <c r="I20" s="2">
        <v>5.4463999999999997E-3</v>
      </c>
      <c r="J20" s="69" t="s">
        <v>308</v>
      </c>
      <c r="L20" s="13"/>
    </row>
    <row r="21" spans="1:19" x14ac:dyDescent="0.25">
      <c r="A21" s="15"/>
      <c r="B21" t="s">
        <v>44</v>
      </c>
      <c r="C21">
        <v>1</v>
      </c>
      <c r="D21">
        <v>25</v>
      </c>
      <c r="E21">
        <v>35</v>
      </c>
      <c r="F21">
        <v>7.8346</v>
      </c>
      <c r="G21">
        <v>0.62182999999999999</v>
      </c>
      <c r="H21">
        <v>0.45007000000000003</v>
      </c>
      <c r="I21" s="2">
        <v>6.0191000000000003E-3</v>
      </c>
      <c r="L21" s="13"/>
    </row>
    <row r="22" spans="1:19" x14ac:dyDescent="0.25">
      <c r="A22" s="15"/>
      <c r="B22" t="s">
        <v>45</v>
      </c>
      <c r="C22">
        <v>1</v>
      </c>
      <c r="D22">
        <v>25</v>
      </c>
      <c r="E22">
        <v>35</v>
      </c>
      <c r="F22" s="8">
        <v>7.8334000000000001</v>
      </c>
      <c r="G22">
        <v>0.62309000000000003</v>
      </c>
      <c r="H22">
        <v>0.45215</v>
      </c>
      <c r="I22" s="2">
        <v>6.0905999999999998E-3</v>
      </c>
      <c r="L22" s="13"/>
    </row>
    <row r="23" spans="1:19" x14ac:dyDescent="0.25">
      <c r="A23" s="15"/>
      <c r="B23" t="s">
        <v>46</v>
      </c>
      <c r="C23">
        <v>1</v>
      </c>
      <c r="D23">
        <v>25</v>
      </c>
      <c r="E23">
        <v>35</v>
      </c>
      <c r="F23">
        <v>7.8342000000000001</v>
      </c>
      <c r="G23">
        <v>0.62890999999999997</v>
      </c>
      <c r="H23">
        <v>0.45565</v>
      </c>
      <c r="I23" s="2">
        <v>6.4691999999999996E-3</v>
      </c>
      <c r="L23" s="13"/>
    </row>
    <row r="24" spans="1:19" x14ac:dyDescent="0.25">
      <c r="A24" s="15" t="s">
        <v>242</v>
      </c>
      <c r="B24" s="3" t="s">
        <v>47</v>
      </c>
      <c r="C24">
        <v>1</v>
      </c>
      <c r="D24">
        <v>25</v>
      </c>
      <c r="E24">
        <v>33.433999999999997</v>
      </c>
      <c r="F24">
        <v>7.8615000000000004</v>
      </c>
      <c r="G24">
        <v>0.62414000000000003</v>
      </c>
      <c r="H24">
        <v>0.42802000000000001</v>
      </c>
      <c r="I24" s="2">
        <v>-1.0399999999999999E-3</v>
      </c>
      <c r="K24" s="14">
        <f>AVERAGE(F24:F26)</f>
        <v>7.8614666666666677</v>
      </c>
      <c r="L24" s="13">
        <f>STDEV(F24:F26)</f>
        <v>4.5092497528258446E-4</v>
      </c>
    </row>
    <row r="25" spans="1:19" x14ac:dyDescent="0.25">
      <c r="A25" s="15"/>
      <c r="B25" t="s">
        <v>48</v>
      </c>
      <c r="C25">
        <v>1</v>
      </c>
      <c r="D25">
        <v>25</v>
      </c>
      <c r="E25">
        <v>33.433999999999997</v>
      </c>
      <c r="F25">
        <v>7.8619000000000003</v>
      </c>
      <c r="G25">
        <v>0.62812999999999997</v>
      </c>
      <c r="H25">
        <v>0.43049999999999999</v>
      </c>
      <c r="I25" s="2">
        <v>-7.7247999999999998E-4</v>
      </c>
      <c r="L25" s="13"/>
      <c r="P25" t="s">
        <v>283</v>
      </c>
      <c r="Q25" t="s">
        <v>283</v>
      </c>
    </row>
    <row r="26" spans="1:19" x14ac:dyDescent="0.25">
      <c r="A26" s="15"/>
      <c r="B26" t="s">
        <v>49</v>
      </c>
      <c r="C26">
        <v>1</v>
      </c>
      <c r="D26">
        <v>25</v>
      </c>
      <c r="E26">
        <v>33.433999999999997</v>
      </c>
      <c r="F26">
        <v>7.8609999999999998</v>
      </c>
      <c r="G26">
        <v>0.62717999999999996</v>
      </c>
      <c r="H26">
        <v>0.43025000000000002</v>
      </c>
      <c r="I26" s="2">
        <v>-2.1318999999999999E-3</v>
      </c>
      <c r="L26" s="13"/>
      <c r="O26" s="47" t="s">
        <v>284</v>
      </c>
      <c r="P26" s="3">
        <v>24.9</v>
      </c>
      <c r="Q26" s="3">
        <v>24.95</v>
      </c>
    </row>
    <row r="27" spans="1:19" ht="17.25" x14ac:dyDescent="0.25">
      <c r="A27" s="15" t="s">
        <v>243</v>
      </c>
      <c r="B27" s="3" t="s">
        <v>50</v>
      </c>
      <c r="C27">
        <v>1</v>
      </c>
      <c r="D27">
        <v>25</v>
      </c>
      <c r="E27">
        <v>35</v>
      </c>
      <c r="F27">
        <v>8.0930999999999997</v>
      </c>
      <c r="G27">
        <v>0.84009</v>
      </c>
      <c r="H27">
        <v>0.35558000000000001</v>
      </c>
      <c r="I27" s="2">
        <v>-3.1939E-3</v>
      </c>
      <c r="K27" s="11">
        <f>AVERAGE(F27,F29,F31)</f>
        <v>8.0929999999999982</v>
      </c>
      <c r="L27" s="13">
        <f>STDEV(F27,F29,F31)</f>
        <v>3.6055512754654394E-4</v>
      </c>
      <c r="M27" s="7" t="s">
        <v>291</v>
      </c>
      <c r="O27" s="7" t="s">
        <v>50</v>
      </c>
      <c r="P27" s="6">
        <v>8.0945</v>
      </c>
      <c r="Q27" s="6">
        <v>8.0937999999999999</v>
      </c>
      <c r="S27" s="14"/>
    </row>
    <row r="28" spans="1:19" x14ac:dyDescent="0.25">
      <c r="B28" t="s">
        <v>51</v>
      </c>
      <c r="C28">
        <v>1</v>
      </c>
      <c r="D28">
        <v>25</v>
      </c>
      <c r="E28">
        <v>35</v>
      </c>
      <c r="F28" s="4">
        <v>8.0911000000000008</v>
      </c>
      <c r="G28">
        <v>0.78722999999999999</v>
      </c>
      <c r="H28">
        <v>0.3337</v>
      </c>
      <c r="I28" s="2">
        <v>-4.5241999999999999E-3</v>
      </c>
      <c r="L28" s="13"/>
      <c r="O28" t="s">
        <v>51</v>
      </c>
      <c r="P28" s="48">
        <v>8.0924999999999994</v>
      </c>
      <c r="Q28" s="48">
        <v>8.0917999999999992</v>
      </c>
    </row>
    <row r="29" spans="1:19" x14ac:dyDescent="0.25">
      <c r="B29" t="s">
        <v>52</v>
      </c>
      <c r="C29">
        <v>1</v>
      </c>
      <c r="D29">
        <v>25</v>
      </c>
      <c r="E29">
        <v>35</v>
      </c>
      <c r="F29">
        <v>8.0932999999999993</v>
      </c>
      <c r="G29">
        <v>0.77361999999999997</v>
      </c>
      <c r="H29">
        <v>0.32641999999999999</v>
      </c>
      <c r="I29" s="2">
        <v>-4.6648999999999996E-3</v>
      </c>
      <c r="L29" s="13"/>
      <c r="O29" t="s">
        <v>52</v>
      </c>
      <c r="P29" s="6">
        <v>8.0946999999999996</v>
      </c>
      <c r="Q29" s="6">
        <v>8.0939999999999994</v>
      </c>
    </row>
    <row r="30" spans="1:19" x14ac:dyDescent="0.25">
      <c r="B30" t="s">
        <v>53</v>
      </c>
      <c r="C30">
        <v>1</v>
      </c>
      <c r="D30">
        <v>25</v>
      </c>
      <c r="E30">
        <v>35</v>
      </c>
      <c r="F30" s="4">
        <v>8.0945999999999998</v>
      </c>
      <c r="G30">
        <v>0.86519000000000001</v>
      </c>
      <c r="H30">
        <v>0.36438999999999999</v>
      </c>
      <c r="I30" s="2">
        <v>-4.5075000000000002E-3</v>
      </c>
      <c r="L30" s="13"/>
      <c r="O30" t="s">
        <v>53</v>
      </c>
      <c r="P30" s="48">
        <v>8.0960000000000001</v>
      </c>
      <c r="Q30" s="48">
        <v>8.0952999999999999</v>
      </c>
    </row>
    <row r="31" spans="1:19" x14ac:dyDescent="0.25">
      <c r="B31" t="s">
        <v>54</v>
      </c>
      <c r="C31">
        <v>1</v>
      </c>
      <c r="D31">
        <v>25</v>
      </c>
      <c r="E31">
        <v>35</v>
      </c>
      <c r="F31">
        <v>8.0925999999999991</v>
      </c>
      <c r="G31">
        <v>0.85658999999999996</v>
      </c>
      <c r="H31">
        <v>0.36212</v>
      </c>
      <c r="I31" s="2">
        <v>-4.5776000000000002E-3</v>
      </c>
      <c r="L31" s="13"/>
      <c r="O31" t="s">
        <v>54</v>
      </c>
      <c r="P31" s="6">
        <v>8.0939999999999994</v>
      </c>
      <c r="Q31" s="6">
        <v>8.0932999999999993</v>
      </c>
    </row>
    <row r="32" spans="1:19" x14ac:dyDescent="0.25">
      <c r="A32">
        <v>201800771</v>
      </c>
      <c r="B32" s="3" t="s">
        <v>55</v>
      </c>
      <c r="C32">
        <v>1</v>
      </c>
      <c r="D32">
        <v>25</v>
      </c>
      <c r="E32">
        <v>33.42</v>
      </c>
      <c r="F32">
        <v>7.9501999999999997</v>
      </c>
      <c r="G32">
        <v>0.70071000000000006</v>
      </c>
      <c r="H32">
        <v>0.40061999999999998</v>
      </c>
      <c r="I32" s="2">
        <v>9.0074999999999997E-4</v>
      </c>
      <c r="K32" s="14">
        <f>AVERAGE(F32:F34)</f>
        <v>7.9497</v>
      </c>
      <c r="L32" s="13">
        <f>STDEV(F32:F34)</f>
        <v>5.567764362830605E-4</v>
      </c>
      <c r="M32" s="21"/>
      <c r="O32" s="15" t="s">
        <v>285</v>
      </c>
      <c r="P32" s="14">
        <f>AVERAGE(P27,P29,P31)</f>
        <v>8.0944000000000003</v>
      </c>
      <c r="Q32" s="14">
        <f>AVERAGE(Q27,Q29,Q31)</f>
        <v>8.0937000000000001</v>
      </c>
    </row>
    <row r="33" spans="1:17" x14ac:dyDescent="0.25">
      <c r="B33" t="s">
        <v>56</v>
      </c>
      <c r="C33">
        <v>1</v>
      </c>
      <c r="D33">
        <v>25</v>
      </c>
      <c r="E33">
        <v>33.42</v>
      </c>
      <c r="F33">
        <v>7.9490999999999996</v>
      </c>
      <c r="G33">
        <v>0.69994000000000001</v>
      </c>
      <c r="H33">
        <v>0.40083999999999997</v>
      </c>
      <c r="I33" s="2">
        <v>4.0913000000000001E-4</v>
      </c>
      <c r="L33" s="13"/>
      <c r="O33" s="15" t="s">
        <v>227</v>
      </c>
      <c r="P33" s="5">
        <f>STDEV(P27,P29,P31)</f>
        <v>3.6055512754654394E-4</v>
      </c>
      <c r="Q33" s="5">
        <f>STDEV(Q27,Q29,Q31)</f>
        <v>3.6055512754654394E-4</v>
      </c>
    </row>
    <row r="34" spans="1:17" x14ac:dyDescent="0.25">
      <c r="B34" t="s">
        <v>57</v>
      </c>
      <c r="C34">
        <v>1</v>
      </c>
      <c r="D34">
        <v>25</v>
      </c>
      <c r="E34">
        <v>33.42</v>
      </c>
      <c r="F34">
        <v>7.9497999999999998</v>
      </c>
      <c r="G34">
        <v>0.70011999999999996</v>
      </c>
      <c r="H34">
        <v>0.40046999999999999</v>
      </c>
      <c r="I34" s="2">
        <v>6.1655E-4</v>
      </c>
      <c r="L34" s="13"/>
      <c r="O34" t="s">
        <v>295</v>
      </c>
      <c r="P34" s="61">
        <v>8.0935490943465993</v>
      </c>
      <c r="Q34" s="61">
        <v>8.0919882808957766</v>
      </c>
    </row>
    <row r="35" spans="1:17" x14ac:dyDescent="0.25">
      <c r="A35">
        <v>2018008778</v>
      </c>
      <c r="B35" s="3" t="s">
        <v>58</v>
      </c>
      <c r="C35">
        <v>1</v>
      </c>
      <c r="D35">
        <v>25</v>
      </c>
      <c r="E35">
        <v>33.46</v>
      </c>
      <c r="F35">
        <v>7.9177</v>
      </c>
      <c r="G35">
        <v>0.64158000000000004</v>
      </c>
      <c r="H35">
        <v>0.39305000000000001</v>
      </c>
      <c r="I35" s="2">
        <v>3.2625000000000002E-3</v>
      </c>
      <c r="K35" s="14">
        <f>AVERAGE(F35:F37)</f>
        <v>7.9176000000000002</v>
      </c>
      <c r="L35" s="13">
        <f>STDEV(F35:F37)</f>
        <v>3.6055512754642083E-4</v>
      </c>
    </row>
    <row r="36" spans="1:17" x14ac:dyDescent="0.25">
      <c r="B36" t="s">
        <v>59</v>
      </c>
      <c r="C36">
        <v>1</v>
      </c>
      <c r="D36">
        <v>25</v>
      </c>
      <c r="E36">
        <v>33.46</v>
      </c>
      <c r="F36">
        <v>7.9172000000000002</v>
      </c>
      <c r="G36">
        <v>0.64088999999999996</v>
      </c>
      <c r="H36">
        <v>0.39262999999999998</v>
      </c>
      <c r="I36" s="2">
        <v>2.1657999999999998E-3</v>
      </c>
      <c r="L36" s="13"/>
    </row>
    <row r="37" spans="1:17" x14ac:dyDescent="0.25">
      <c r="B37" t="s">
        <v>60</v>
      </c>
      <c r="C37">
        <v>1</v>
      </c>
      <c r="D37">
        <v>25</v>
      </c>
      <c r="E37">
        <v>33.46</v>
      </c>
      <c r="F37">
        <v>7.9179000000000004</v>
      </c>
      <c r="G37">
        <v>0.64114000000000004</v>
      </c>
      <c r="H37">
        <v>0.39184000000000002</v>
      </c>
      <c r="I37" s="2">
        <v>1.2221000000000001E-3</v>
      </c>
      <c r="L37" s="13"/>
    </row>
    <row r="38" spans="1:17" x14ac:dyDescent="0.25">
      <c r="A38">
        <v>2018005747</v>
      </c>
      <c r="B38" s="3" t="s">
        <v>61</v>
      </c>
      <c r="C38">
        <v>1</v>
      </c>
      <c r="D38">
        <v>25</v>
      </c>
      <c r="E38">
        <v>34.76</v>
      </c>
      <c r="F38">
        <v>7.9124999999999996</v>
      </c>
      <c r="G38">
        <v>0.65432999999999997</v>
      </c>
      <c r="H38">
        <v>0.40267999999999998</v>
      </c>
      <c r="I38" s="2">
        <v>2.8868000000000001E-3</v>
      </c>
      <c r="K38" s="14">
        <f>AVERAGE(F38:F40)</f>
        <v>7.9126333333333321</v>
      </c>
      <c r="L38" s="13">
        <f>STDEV(F38:F40)</f>
        <v>2.3094010767582489E-4</v>
      </c>
    </row>
    <row r="39" spans="1:17" x14ac:dyDescent="0.25">
      <c r="B39" t="s">
        <v>62</v>
      </c>
      <c r="C39">
        <v>1</v>
      </c>
      <c r="D39">
        <v>25</v>
      </c>
      <c r="E39">
        <v>34.76</v>
      </c>
      <c r="F39">
        <v>7.9128999999999996</v>
      </c>
      <c r="G39">
        <v>0.66271000000000002</v>
      </c>
      <c r="H39">
        <v>0.40690999999999999</v>
      </c>
      <c r="I39" s="2">
        <v>1.3045999999999999E-3</v>
      </c>
      <c r="L39" s="13"/>
    </row>
    <row r="40" spans="1:17" x14ac:dyDescent="0.25">
      <c r="B40" t="s">
        <v>63</v>
      </c>
      <c r="C40">
        <v>1</v>
      </c>
      <c r="D40">
        <v>25</v>
      </c>
      <c r="E40">
        <v>34.76</v>
      </c>
      <c r="F40">
        <v>7.9124999999999996</v>
      </c>
      <c r="G40">
        <v>0.72065999999999997</v>
      </c>
      <c r="H40">
        <v>0.44253999999999999</v>
      </c>
      <c r="I40" s="2">
        <v>1.018E-3</v>
      </c>
      <c r="L40" s="13"/>
    </row>
    <row r="41" spans="1:17" x14ac:dyDescent="0.25">
      <c r="A41">
        <v>2018005580</v>
      </c>
      <c r="B41" s="3" t="s">
        <v>64</v>
      </c>
      <c r="C41">
        <v>1</v>
      </c>
      <c r="D41">
        <v>25</v>
      </c>
      <c r="E41">
        <v>32.5</v>
      </c>
      <c r="F41">
        <v>7.9264999999999999</v>
      </c>
      <c r="G41">
        <v>0.64544999999999997</v>
      </c>
      <c r="H41">
        <v>0.39256000000000002</v>
      </c>
      <c r="I41" s="2">
        <v>9.6550000000000004E-3</v>
      </c>
      <c r="K41" s="14">
        <f>AVERAGE(F41:F42,F44)</f>
        <v>7.9266333333333341</v>
      </c>
      <c r="L41" s="13">
        <f>STDEV(F41:F42,F44)</f>
        <v>1.1547005383816884E-4</v>
      </c>
    </row>
    <row r="42" spans="1:17" x14ac:dyDescent="0.25">
      <c r="B42" t="s">
        <v>65</v>
      </c>
      <c r="C42">
        <v>1</v>
      </c>
      <c r="D42">
        <v>25</v>
      </c>
      <c r="E42">
        <v>32.5</v>
      </c>
      <c r="F42">
        <v>7.9267000000000003</v>
      </c>
      <c r="G42">
        <v>0.64656000000000002</v>
      </c>
      <c r="H42">
        <v>0.39305000000000001</v>
      </c>
      <c r="I42" s="2">
        <v>9.5983000000000006E-3</v>
      </c>
      <c r="L42" s="13"/>
    </row>
    <row r="43" spans="1:17" x14ac:dyDescent="0.25">
      <c r="B43" t="s">
        <v>66</v>
      </c>
      <c r="C43">
        <v>1</v>
      </c>
      <c r="D43">
        <v>25</v>
      </c>
      <c r="E43">
        <v>32.5</v>
      </c>
      <c r="F43" s="4">
        <v>7.9260000000000002</v>
      </c>
      <c r="G43">
        <v>0.64990000000000003</v>
      </c>
      <c r="H43">
        <v>0.39506999999999998</v>
      </c>
      <c r="I43" s="2">
        <v>8.3146000000000001E-3</v>
      </c>
      <c r="L43" s="13"/>
    </row>
    <row r="44" spans="1:17" x14ac:dyDescent="0.25">
      <c r="B44" t="s">
        <v>67</v>
      </c>
      <c r="C44">
        <v>1</v>
      </c>
      <c r="D44">
        <v>25</v>
      </c>
      <c r="E44">
        <v>32.5</v>
      </c>
      <c r="F44">
        <v>7.9267000000000003</v>
      </c>
      <c r="G44">
        <v>0.65278999999999998</v>
      </c>
      <c r="H44">
        <v>0.39615</v>
      </c>
      <c r="I44" s="2">
        <v>8.0584999999999997E-3</v>
      </c>
      <c r="L44" s="13"/>
    </row>
    <row r="45" spans="1:17" x14ac:dyDescent="0.25">
      <c r="A45">
        <v>2018005592</v>
      </c>
      <c r="B45" s="3" t="s">
        <v>68</v>
      </c>
      <c r="C45">
        <v>1</v>
      </c>
      <c r="D45">
        <v>25</v>
      </c>
      <c r="E45">
        <v>33.299999999999997</v>
      </c>
      <c r="F45">
        <v>7.9541000000000004</v>
      </c>
      <c r="G45">
        <v>0.67791000000000001</v>
      </c>
      <c r="H45">
        <v>0.38584000000000002</v>
      </c>
      <c r="I45" s="2">
        <v>3.4218E-3</v>
      </c>
      <c r="K45" s="14">
        <f>AVERAGE(F45:F47)</f>
        <v>7.9546999999999999</v>
      </c>
      <c r="L45" s="13">
        <f>STDEV(F45:F47)</f>
        <v>5.9999999999993392E-4</v>
      </c>
    </row>
    <row r="46" spans="1:17" x14ac:dyDescent="0.25">
      <c r="B46" t="s">
        <v>69</v>
      </c>
      <c r="C46">
        <v>1</v>
      </c>
      <c r="D46">
        <v>25</v>
      </c>
      <c r="E46">
        <v>33.299999999999997</v>
      </c>
      <c r="F46">
        <v>7.9546999999999999</v>
      </c>
      <c r="G46">
        <v>0.68172999999999995</v>
      </c>
      <c r="H46">
        <v>0.38657999999999998</v>
      </c>
      <c r="I46" s="2">
        <v>1.2236E-3</v>
      </c>
      <c r="L46" s="13"/>
    </row>
    <row r="47" spans="1:17" x14ac:dyDescent="0.25">
      <c r="B47" t="s">
        <v>70</v>
      </c>
      <c r="C47">
        <v>1</v>
      </c>
      <c r="D47">
        <v>25</v>
      </c>
      <c r="E47">
        <v>33.299999999999997</v>
      </c>
      <c r="F47">
        <v>7.9553000000000003</v>
      </c>
      <c r="G47">
        <v>0.69750999999999996</v>
      </c>
      <c r="H47">
        <v>0.39506999999999998</v>
      </c>
      <c r="I47" s="2">
        <v>1.3623000000000001E-3</v>
      </c>
      <c r="L47" s="13"/>
    </row>
    <row r="48" spans="1:17" x14ac:dyDescent="0.25">
      <c r="A48">
        <v>2018005604</v>
      </c>
      <c r="B48" s="3" t="s">
        <v>71</v>
      </c>
      <c r="C48">
        <v>1</v>
      </c>
      <c r="D48">
        <v>25</v>
      </c>
      <c r="E48">
        <v>35.1</v>
      </c>
      <c r="F48">
        <v>7.899</v>
      </c>
      <c r="G48">
        <v>0.68740000000000001</v>
      </c>
      <c r="H48">
        <v>0.43589</v>
      </c>
      <c r="I48" s="2">
        <v>7.4266999999999996E-3</v>
      </c>
      <c r="K48" s="14">
        <f>AVERAGE(F48:F50)</f>
        <v>7.898533333333333</v>
      </c>
      <c r="L48" s="13">
        <f>STDEV(F48:F50)</f>
        <v>4.1633319989325181E-4</v>
      </c>
    </row>
    <row r="49" spans="1:12" x14ac:dyDescent="0.25">
      <c r="B49" t="s">
        <v>72</v>
      </c>
      <c r="C49">
        <v>1</v>
      </c>
      <c r="D49">
        <v>25</v>
      </c>
      <c r="E49">
        <v>35.1</v>
      </c>
      <c r="F49">
        <v>7.8983999999999996</v>
      </c>
      <c r="G49">
        <v>0.68967000000000001</v>
      </c>
      <c r="H49">
        <v>0.43578</v>
      </c>
      <c r="I49" s="2">
        <v>1.9765E-3</v>
      </c>
      <c r="L49" s="13"/>
    </row>
    <row r="50" spans="1:12" x14ac:dyDescent="0.25">
      <c r="B50" t="s">
        <v>73</v>
      </c>
      <c r="C50">
        <v>1</v>
      </c>
      <c r="D50">
        <v>25</v>
      </c>
      <c r="E50">
        <v>35.1</v>
      </c>
      <c r="F50">
        <v>7.8982000000000001</v>
      </c>
      <c r="G50">
        <v>0.70404999999999995</v>
      </c>
      <c r="H50">
        <v>0.44475999999999999</v>
      </c>
      <c r="I50" s="2">
        <v>1.1643999999999999E-3</v>
      </c>
      <c r="L50" s="13"/>
    </row>
    <row r="51" spans="1:12" x14ac:dyDescent="0.25">
      <c r="A51">
        <v>2018005616</v>
      </c>
      <c r="B51" s="3" t="s">
        <v>74</v>
      </c>
      <c r="C51">
        <v>1</v>
      </c>
      <c r="D51">
        <v>25</v>
      </c>
      <c r="E51">
        <v>32.799999999999997</v>
      </c>
      <c r="F51" s="4">
        <v>7.9653999999999998</v>
      </c>
      <c r="G51">
        <v>0.73533999999999999</v>
      </c>
      <c r="H51">
        <v>0.40986</v>
      </c>
      <c r="I51" s="2">
        <v>3.8486000000000002E-3</v>
      </c>
      <c r="K51" s="11">
        <f>AVERAGE(F55:F58)</f>
        <v>7.9609250000000005</v>
      </c>
      <c r="L51" s="13">
        <f>STDEV(F55:F58)</f>
        <v>5.0579969684974645E-4</v>
      </c>
    </row>
    <row r="52" spans="1:12" x14ac:dyDescent="0.25">
      <c r="B52" t="s">
        <v>75</v>
      </c>
      <c r="C52">
        <v>1</v>
      </c>
      <c r="D52">
        <v>25</v>
      </c>
      <c r="E52">
        <v>32.799999999999997</v>
      </c>
      <c r="F52" s="4">
        <v>7.9663000000000004</v>
      </c>
      <c r="G52">
        <v>0.76751000000000003</v>
      </c>
      <c r="H52">
        <v>0.42708000000000002</v>
      </c>
      <c r="I52" s="2">
        <v>4.2957999999999998E-3</v>
      </c>
    </row>
    <row r="53" spans="1:12" x14ac:dyDescent="0.25">
      <c r="B53" t="s">
        <v>76</v>
      </c>
      <c r="C53">
        <v>1</v>
      </c>
      <c r="D53">
        <v>25</v>
      </c>
      <c r="E53">
        <v>32.799999999999997</v>
      </c>
      <c r="F53" s="4">
        <v>7.9657999999999998</v>
      </c>
      <c r="G53">
        <v>0.78500999999999999</v>
      </c>
      <c r="H53">
        <v>0.43780000000000002</v>
      </c>
      <c r="I53" s="2">
        <v>5.5541999999999996E-3</v>
      </c>
    </row>
    <row r="54" spans="1:12" x14ac:dyDescent="0.25">
      <c r="B54" t="s">
        <v>77</v>
      </c>
      <c r="C54">
        <v>1</v>
      </c>
      <c r="D54">
        <v>25</v>
      </c>
      <c r="E54">
        <v>32.799999999999997</v>
      </c>
      <c r="F54" s="4">
        <v>7.9642999999999997</v>
      </c>
      <c r="G54">
        <v>0.80622000000000005</v>
      </c>
      <c r="H54">
        <v>0.45074999999999998</v>
      </c>
      <c r="I54" s="2">
        <v>5.2675999999999999E-3</v>
      </c>
    </row>
    <row r="55" spans="1:12" x14ac:dyDescent="0.25">
      <c r="B55" t="s">
        <v>78</v>
      </c>
      <c r="C55">
        <v>1</v>
      </c>
      <c r="D55">
        <v>25</v>
      </c>
      <c r="E55">
        <v>32.799999999999997</v>
      </c>
      <c r="F55">
        <v>7.9611000000000001</v>
      </c>
      <c r="G55">
        <v>0.80122000000000004</v>
      </c>
      <c r="H55">
        <v>0.45082</v>
      </c>
      <c r="I55" s="2">
        <v>5.1703000000000001E-3</v>
      </c>
    </row>
    <row r="56" spans="1:12" x14ac:dyDescent="0.25">
      <c r="B56" t="s">
        <v>79</v>
      </c>
      <c r="C56">
        <v>1</v>
      </c>
      <c r="D56">
        <v>25</v>
      </c>
      <c r="E56">
        <v>32.799999999999997</v>
      </c>
      <c r="F56">
        <v>7.9603000000000002</v>
      </c>
      <c r="G56">
        <v>0.76197000000000004</v>
      </c>
      <c r="H56">
        <v>0.42932999999999999</v>
      </c>
      <c r="I56" s="2">
        <v>4.5719000000000003E-3</v>
      </c>
    </row>
    <row r="57" spans="1:12" x14ac:dyDescent="0.25">
      <c r="B57" t="s">
        <v>80</v>
      </c>
      <c r="C57">
        <v>1</v>
      </c>
      <c r="D57">
        <v>25</v>
      </c>
      <c r="E57">
        <v>32.799999999999997</v>
      </c>
      <c r="F57">
        <v>7.9607999999999999</v>
      </c>
      <c r="G57">
        <v>0.73253999999999997</v>
      </c>
      <c r="H57">
        <v>0.41202</v>
      </c>
      <c r="I57" s="2">
        <v>3.5715E-3</v>
      </c>
    </row>
    <row r="58" spans="1:12" x14ac:dyDescent="0.25">
      <c r="B58" t="s">
        <v>81</v>
      </c>
      <c r="C58">
        <v>1</v>
      </c>
      <c r="D58">
        <v>25</v>
      </c>
      <c r="E58">
        <v>32.799999999999997</v>
      </c>
      <c r="F58">
        <v>7.9615</v>
      </c>
      <c r="G58">
        <v>0.74363000000000001</v>
      </c>
      <c r="H58">
        <v>0.41732999999999998</v>
      </c>
      <c r="I58" s="2">
        <v>2.8043E-3</v>
      </c>
    </row>
    <row r="59" spans="1:12" x14ac:dyDescent="0.25">
      <c r="A59">
        <v>2018005628</v>
      </c>
      <c r="B59" s="3" t="s">
        <v>82</v>
      </c>
      <c r="C59">
        <v>1</v>
      </c>
      <c r="D59">
        <v>25</v>
      </c>
      <c r="E59">
        <v>31.1</v>
      </c>
      <c r="F59" s="4">
        <v>7.8733000000000004</v>
      </c>
      <c r="G59">
        <v>0.56981000000000004</v>
      </c>
      <c r="H59">
        <v>0.38691999999999999</v>
      </c>
      <c r="I59" s="2">
        <v>4.0258999999999998E-3</v>
      </c>
      <c r="K59" s="14">
        <f>AVERAGE(F60:F62)</f>
        <v>7.8746999999999998</v>
      </c>
      <c r="L59" s="13">
        <f>STDEV(F60:F62)</f>
        <v>1.7320508075699685E-4</v>
      </c>
    </row>
    <row r="60" spans="1:12" x14ac:dyDescent="0.25">
      <c r="B60" t="s">
        <v>83</v>
      </c>
      <c r="C60">
        <v>1</v>
      </c>
      <c r="D60">
        <v>25</v>
      </c>
      <c r="E60">
        <v>31.1</v>
      </c>
      <c r="F60">
        <v>7.8746</v>
      </c>
      <c r="G60">
        <v>0.58831999999999995</v>
      </c>
      <c r="H60">
        <v>0.39822999999999997</v>
      </c>
      <c r="I60" s="2">
        <v>3.6587999999999998E-3</v>
      </c>
    </row>
    <row r="61" spans="1:12" x14ac:dyDescent="0.25">
      <c r="B61" t="s">
        <v>84</v>
      </c>
      <c r="C61">
        <v>1</v>
      </c>
      <c r="D61">
        <v>25</v>
      </c>
      <c r="E61">
        <v>31.1</v>
      </c>
      <c r="F61">
        <v>7.8746</v>
      </c>
      <c r="G61">
        <v>0.62783</v>
      </c>
      <c r="H61">
        <v>0.42437000000000002</v>
      </c>
      <c r="I61" s="2">
        <v>2.2130000000000001E-3</v>
      </c>
    </row>
    <row r="62" spans="1:12" x14ac:dyDescent="0.25">
      <c r="B62" t="s">
        <v>85</v>
      </c>
      <c r="C62">
        <v>1</v>
      </c>
      <c r="D62">
        <v>25</v>
      </c>
      <c r="E62">
        <v>31.1</v>
      </c>
      <c r="F62">
        <v>7.8749000000000002</v>
      </c>
      <c r="G62">
        <v>0.64641000000000004</v>
      </c>
      <c r="H62">
        <v>0.43647000000000002</v>
      </c>
      <c r="I62" s="2">
        <v>1.9659999999999999E-3</v>
      </c>
    </row>
    <row r="63" spans="1:12" x14ac:dyDescent="0.25">
      <c r="A63">
        <v>2018005640</v>
      </c>
      <c r="B63" s="3" t="s">
        <v>86</v>
      </c>
      <c r="C63">
        <v>1</v>
      </c>
      <c r="D63">
        <v>25</v>
      </c>
      <c r="E63">
        <v>31</v>
      </c>
      <c r="F63">
        <v>7.8776000000000002</v>
      </c>
      <c r="G63">
        <v>0.55711999999999995</v>
      </c>
      <c r="H63">
        <v>0.37428</v>
      </c>
      <c r="I63" s="2">
        <v>1.3266E-3</v>
      </c>
      <c r="K63" s="14">
        <f>AVERAGE(F63:F65)</f>
        <v>7.8775333333333331</v>
      </c>
      <c r="L63" s="13">
        <f>STDEV(F63:F65)</f>
        <v>4.0414518843267519E-4</v>
      </c>
    </row>
    <row r="64" spans="1:12" x14ac:dyDescent="0.25">
      <c r="B64" t="s">
        <v>87</v>
      </c>
      <c r="C64">
        <v>1</v>
      </c>
      <c r="D64">
        <v>25</v>
      </c>
      <c r="E64">
        <v>31</v>
      </c>
      <c r="F64">
        <v>7.8771000000000004</v>
      </c>
      <c r="G64">
        <v>0.60877000000000003</v>
      </c>
      <c r="H64">
        <v>0.40865000000000001</v>
      </c>
      <c r="I64" s="2">
        <v>-7.5102000000000003E-4</v>
      </c>
    </row>
    <row r="65" spans="1:12" x14ac:dyDescent="0.25">
      <c r="B65" t="s">
        <v>88</v>
      </c>
      <c r="C65">
        <v>1</v>
      </c>
      <c r="D65">
        <v>25</v>
      </c>
      <c r="E65">
        <v>31</v>
      </c>
      <c r="F65">
        <v>7.8779000000000003</v>
      </c>
      <c r="G65">
        <v>0.62878000000000001</v>
      </c>
      <c r="H65">
        <v>0.42158000000000001</v>
      </c>
      <c r="I65" s="2">
        <v>3.2425000000000002E-5</v>
      </c>
    </row>
    <row r="66" spans="1:12" x14ac:dyDescent="0.25">
      <c r="A66">
        <v>2018005652</v>
      </c>
      <c r="B66" s="3" t="s">
        <v>89</v>
      </c>
      <c r="C66">
        <v>1</v>
      </c>
      <c r="D66">
        <v>25</v>
      </c>
      <c r="E66">
        <v>30.2</v>
      </c>
      <c r="F66">
        <v>7.9001999999999999</v>
      </c>
      <c r="G66">
        <v>0.64292000000000005</v>
      </c>
      <c r="H66">
        <v>0.41355999999999998</v>
      </c>
      <c r="I66" s="2">
        <v>1.8659E-3</v>
      </c>
      <c r="K66" s="14">
        <f>AVERAGE(F66:F68)</f>
        <v>7.9000000000000012</v>
      </c>
      <c r="L66" s="13">
        <f>STDEV(F66:F68)</f>
        <v>1.9999999999997797E-4</v>
      </c>
    </row>
    <row r="67" spans="1:12" x14ac:dyDescent="0.25">
      <c r="B67" t="s">
        <v>90</v>
      </c>
      <c r="C67">
        <v>1</v>
      </c>
      <c r="D67">
        <v>25</v>
      </c>
      <c r="E67">
        <v>30.2</v>
      </c>
      <c r="F67">
        <v>7.8997999999999999</v>
      </c>
      <c r="G67">
        <v>0.64388999999999996</v>
      </c>
      <c r="H67">
        <v>0.41435</v>
      </c>
      <c r="I67" s="2">
        <v>1.3952000000000001E-3</v>
      </c>
    </row>
    <row r="68" spans="1:12" x14ac:dyDescent="0.25">
      <c r="B68" t="s">
        <v>91</v>
      </c>
      <c r="C68">
        <v>1</v>
      </c>
      <c r="D68">
        <v>25</v>
      </c>
      <c r="E68">
        <v>30.2</v>
      </c>
      <c r="F68">
        <v>7.9</v>
      </c>
      <c r="G68">
        <v>0.64581</v>
      </c>
      <c r="H68">
        <v>0.41524</v>
      </c>
      <c r="I68" s="2">
        <v>9.1743E-4</v>
      </c>
    </row>
    <row r="69" spans="1:12" x14ac:dyDescent="0.25">
      <c r="A69">
        <v>2018005664</v>
      </c>
      <c r="B69" s="3" t="s">
        <v>92</v>
      </c>
      <c r="C69">
        <v>1</v>
      </c>
      <c r="D69">
        <v>25</v>
      </c>
      <c r="E69">
        <v>31.7</v>
      </c>
      <c r="F69" s="4">
        <v>7.9751000000000003</v>
      </c>
      <c r="G69">
        <v>0.67083999999999999</v>
      </c>
      <c r="H69">
        <v>0.36892000000000003</v>
      </c>
      <c r="I69" s="2">
        <v>4.4618000000000001E-3</v>
      </c>
      <c r="K69" s="14">
        <f>AVERAGE(F70,F73:F74)</f>
        <v>7.9724666666666666</v>
      </c>
      <c r="L69" s="14">
        <f>STDEV(F70,F73:F74)</f>
        <v>4.5092497528212487E-4</v>
      </c>
    </row>
    <row r="70" spans="1:12" x14ac:dyDescent="0.25">
      <c r="B70" t="s">
        <v>93</v>
      </c>
      <c r="C70">
        <v>1</v>
      </c>
      <c r="D70">
        <v>25</v>
      </c>
      <c r="E70">
        <v>31.7</v>
      </c>
      <c r="F70">
        <v>7.9729000000000001</v>
      </c>
      <c r="G70">
        <v>0.69535999999999998</v>
      </c>
      <c r="H70">
        <v>0.38375999999999999</v>
      </c>
      <c r="I70" s="2">
        <v>3.9630000000000004E-3</v>
      </c>
    </row>
    <row r="71" spans="1:12" x14ac:dyDescent="0.25">
      <c r="B71" t="s">
        <v>94</v>
      </c>
      <c r="C71">
        <v>1</v>
      </c>
      <c r="D71">
        <v>25</v>
      </c>
      <c r="E71">
        <v>31.7</v>
      </c>
      <c r="F71" s="4">
        <v>7.9690000000000003</v>
      </c>
      <c r="G71">
        <v>0.67301</v>
      </c>
      <c r="H71">
        <v>0.37448999999999999</v>
      </c>
      <c r="I71" s="2">
        <v>3.9711E-3</v>
      </c>
    </row>
    <row r="72" spans="1:12" x14ac:dyDescent="0.25">
      <c r="B72" t="s">
        <v>95</v>
      </c>
      <c r="C72">
        <v>1</v>
      </c>
      <c r="D72">
        <v>25</v>
      </c>
      <c r="E72">
        <v>31.7</v>
      </c>
      <c r="F72" s="4">
        <v>7.9706000000000001</v>
      </c>
      <c r="G72">
        <v>0.65813999999999995</v>
      </c>
      <c r="H72">
        <v>0.36493999999999999</v>
      </c>
      <c r="I72" s="2">
        <v>3.6573E-3</v>
      </c>
    </row>
    <row r="73" spans="1:12" x14ac:dyDescent="0.25">
      <c r="B73" t="s">
        <v>96</v>
      </c>
      <c r="C73">
        <v>1</v>
      </c>
      <c r="D73">
        <v>25</v>
      </c>
      <c r="E73">
        <v>31.7</v>
      </c>
      <c r="F73">
        <v>7.9720000000000004</v>
      </c>
      <c r="G73">
        <v>0.66459000000000001</v>
      </c>
      <c r="H73">
        <v>0.36692999999999998</v>
      </c>
      <c r="I73" s="2">
        <v>2.4118E-3</v>
      </c>
    </row>
    <row r="74" spans="1:12" x14ac:dyDescent="0.25">
      <c r="B74" t="s">
        <v>97</v>
      </c>
      <c r="C74">
        <v>1</v>
      </c>
      <c r="D74">
        <v>25</v>
      </c>
      <c r="E74">
        <v>31.7</v>
      </c>
      <c r="F74">
        <v>7.9725000000000001</v>
      </c>
      <c r="G74">
        <v>0.67069999999999996</v>
      </c>
      <c r="H74">
        <v>0.37017</v>
      </c>
      <c r="I74" s="2">
        <v>3.0208000000000001E-3</v>
      </c>
    </row>
    <row r="75" spans="1:12" x14ac:dyDescent="0.25">
      <c r="A75">
        <v>2018005676</v>
      </c>
      <c r="B75" s="3" t="s">
        <v>98</v>
      </c>
      <c r="C75">
        <v>1</v>
      </c>
      <c r="D75">
        <v>25</v>
      </c>
      <c r="E75">
        <v>33</v>
      </c>
      <c r="F75" s="4">
        <v>7.9722999999999997</v>
      </c>
      <c r="G75">
        <v>0.74653999999999998</v>
      </c>
      <c r="H75">
        <v>0.41036</v>
      </c>
      <c r="I75" s="2">
        <v>4.6515000000000003E-3</v>
      </c>
      <c r="K75" s="14">
        <f>AVERAGE(F77:F80)</f>
        <v>7.9803250000000006</v>
      </c>
      <c r="L75" s="13">
        <f>STDEV(F77:F80)</f>
        <v>8.180260794537897E-4</v>
      </c>
    </row>
    <row r="76" spans="1:12" x14ac:dyDescent="0.25">
      <c r="B76" t="s">
        <v>99</v>
      </c>
      <c r="C76">
        <v>1</v>
      </c>
      <c r="D76">
        <v>25</v>
      </c>
      <c r="E76">
        <v>33</v>
      </c>
      <c r="F76" s="4">
        <v>7.9775999999999998</v>
      </c>
      <c r="G76">
        <v>0.71892</v>
      </c>
      <c r="H76">
        <v>0.39047999999999999</v>
      </c>
      <c r="I76" s="2">
        <v>3.3593E-3</v>
      </c>
    </row>
    <row r="77" spans="1:12" x14ac:dyDescent="0.25">
      <c r="B77" t="s">
        <v>100</v>
      </c>
      <c r="C77">
        <v>1</v>
      </c>
      <c r="D77">
        <v>25</v>
      </c>
      <c r="E77">
        <v>33</v>
      </c>
      <c r="F77">
        <v>7.9793000000000003</v>
      </c>
      <c r="G77">
        <v>0.72328999999999999</v>
      </c>
      <c r="H77">
        <v>0.39152999999999999</v>
      </c>
      <c r="I77" s="2">
        <v>3.3936999999999999E-3</v>
      </c>
    </row>
    <row r="78" spans="1:12" x14ac:dyDescent="0.25">
      <c r="B78" t="s">
        <v>101</v>
      </c>
      <c r="C78">
        <v>1</v>
      </c>
      <c r="D78">
        <v>25</v>
      </c>
      <c r="E78">
        <v>33</v>
      </c>
      <c r="F78">
        <v>7.9801000000000002</v>
      </c>
      <c r="G78">
        <v>0.73231000000000002</v>
      </c>
      <c r="H78">
        <v>0.39566000000000001</v>
      </c>
      <c r="I78" s="2">
        <v>3.2171999999999999E-3</v>
      </c>
    </row>
    <row r="79" spans="1:12" x14ac:dyDescent="0.25">
      <c r="B79" t="s">
        <v>102</v>
      </c>
      <c r="C79">
        <v>1</v>
      </c>
      <c r="D79">
        <v>25</v>
      </c>
      <c r="E79">
        <v>33</v>
      </c>
      <c r="F79">
        <v>7.9806999999999997</v>
      </c>
      <c r="G79">
        <v>0.74614000000000003</v>
      </c>
      <c r="H79">
        <v>0.4027</v>
      </c>
      <c r="I79" s="2">
        <v>3.3903000000000002E-3</v>
      </c>
    </row>
    <row r="80" spans="1:12" x14ac:dyDescent="0.25">
      <c r="B80" t="s">
        <v>103</v>
      </c>
      <c r="C80">
        <v>1</v>
      </c>
      <c r="D80">
        <v>25</v>
      </c>
      <c r="E80">
        <v>33</v>
      </c>
      <c r="F80">
        <v>7.9812000000000003</v>
      </c>
      <c r="G80">
        <v>0.75512999999999997</v>
      </c>
      <c r="H80">
        <v>0.40670000000000001</v>
      </c>
      <c r="I80" s="2">
        <v>2.6293000000000002E-3</v>
      </c>
    </row>
    <row r="81" spans="1:12" x14ac:dyDescent="0.25">
      <c r="A81">
        <v>2018005688</v>
      </c>
      <c r="B81" s="3" t="s">
        <v>104</v>
      </c>
      <c r="C81">
        <v>1</v>
      </c>
      <c r="D81">
        <v>25</v>
      </c>
      <c r="E81">
        <v>34.6</v>
      </c>
      <c r="F81">
        <v>7.9435000000000002</v>
      </c>
      <c r="G81">
        <v>0.67554999999999998</v>
      </c>
      <c r="H81">
        <v>0.39087</v>
      </c>
      <c r="I81" s="2">
        <v>3.8509E-3</v>
      </c>
      <c r="K81" s="14">
        <f>AVERAGE(F81:F83)</f>
        <v>7.9433000000000007</v>
      </c>
      <c r="L81" s="13">
        <f>STDEV(F81:F83)</f>
        <v>1.7320508075699685E-4</v>
      </c>
    </row>
    <row r="82" spans="1:12" x14ac:dyDescent="0.25">
      <c r="B82" t="s">
        <v>105</v>
      </c>
      <c r="C82">
        <v>1</v>
      </c>
      <c r="D82">
        <v>25</v>
      </c>
      <c r="E82">
        <v>34.6</v>
      </c>
      <c r="F82">
        <v>7.9432</v>
      </c>
      <c r="G82">
        <v>0.66674999999999995</v>
      </c>
      <c r="H82">
        <v>0.38535000000000003</v>
      </c>
      <c r="I82" s="2">
        <v>2.2731000000000001E-3</v>
      </c>
    </row>
    <row r="83" spans="1:12" x14ac:dyDescent="0.25">
      <c r="B83" t="s">
        <v>106</v>
      </c>
      <c r="C83">
        <v>1</v>
      </c>
      <c r="D83">
        <v>25</v>
      </c>
      <c r="E83">
        <v>34.6</v>
      </c>
      <c r="F83">
        <v>7.9432</v>
      </c>
      <c r="G83">
        <v>0.66391999999999995</v>
      </c>
      <c r="H83">
        <v>0.38323000000000002</v>
      </c>
      <c r="I83" s="2">
        <v>1.0055999999999999E-3</v>
      </c>
    </row>
    <row r="84" spans="1:12" x14ac:dyDescent="0.25">
      <c r="A84">
        <v>2018005700</v>
      </c>
      <c r="B84" s="3" t="s">
        <v>107</v>
      </c>
      <c r="C84">
        <v>1</v>
      </c>
      <c r="D84">
        <v>25</v>
      </c>
      <c r="E84">
        <v>33.799999999999997</v>
      </c>
      <c r="F84" s="4">
        <v>7.9396000000000004</v>
      </c>
      <c r="G84">
        <v>0.70911999999999997</v>
      </c>
      <c r="H84">
        <v>0.41525000000000001</v>
      </c>
      <c r="I84" s="2">
        <v>4.9075999999999998E-3</v>
      </c>
      <c r="K84" s="14">
        <f>AVERAGE(F85:F87)</f>
        <v>7.9386999999999999</v>
      </c>
      <c r="L84" s="13">
        <f>STDEV(F85:F87)</f>
        <v>5.567764362830605E-4</v>
      </c>
    </row>
    <row r="85" spans="1:12" x14ac:dyDescent="0.25">
      <c r="B85" t="s">
        <v>108</v>
      </c>
      <c r="C85">
        <v>1</v>
      </c>
      <c r="D85">
        <v>25</v>
      </c>
      <c r="E85">
        <v>33.799999999999997</v>
      </c>
      <c r="F85">
        <v>7.9393000000000002</v>
      </c>
      <c r="G85">
        <v>0.70042000000000004</v>
      </c>
      <c r="H85">
        <v>0.40987000000000001</v>
      </c>
      <c r="I85" s="2">
        <v>3.5609999999999999E-3</v>
      </c>
    </row>
    <row r="86" spans="1:12" x14ac:dyDescent="0.25">
      <c r="B86" t="s">
        <v>109</v>
      </c>
      <c r="C86">
        <v>1</v>
      </c>
      <c r="D86">
        <v>25</v>
      </c>
      <c r="E86">
        <v>33.799999999999997</v>
      </c>
      <c r="F86">
        <v>7.9386000000000001</v>
      </c>
      <c r="G86">
        <v>0.69474999999999998</v>
      </c>
      <c r="H86">
        <v>0.40732000000000002</v>
      </c>
      <c r="I86" s="2">
        <v>3.8080000000000002E-3</v>
      </c>
    </row>
    <row r="87" spans="1:12" x14ac:dyDescent="0.25">
      <c r="B87" t="s">
        <v>110</v>
      </c>
      <c r="C87">
        <v>1</v>
      </c>
      <c r="D87">
        <v>25</v>
      </c>
      <c r="E87">
        <v>33.799999999999997</v>
      </c>
      <c r="F87">
        <v>7.9382000000000001</v>
      </c>
      <c r="G87">
        <v>0.68583000000000005</v>
      </c>
      <c r="H87">
        <v>0.40193000000000001</v>
      </c>
      <c r="I87" s="2">
        <v>2.6383000000000001E-3</v>
      </c>
    </row>
    <row r="88" spans="1:12" x14ac:dyDescent="0.25">
      <c r="B88" t="s">
        <v>111</v>
      </c>
      <c r="C88">
        <v>1</v>
      </c>
      <c r="D88">
        <v>25</v>
      </c>
      <c r="E88">
        <v>33.799999999999997</v>
      </c>
      <c r="F88" s="4">
        <v>7.9367999999999999</v>
      </c>
      <c r="G88">
        <v>0.6764</v>
      </c>
      <c r="H88">
        <v>0.39767999999999998</v>
      </c>
      <c r="I88" s="2">
        <v>2.9202E-3</v>
      </c>
    </row>
    <row r="89" spans="1:12" x14ac:dyDescent="0.25">
      <c r="A89">
        <v>2018005712</v>
      </c>
      <c r="B89" s="3" t="s">
        <v>112</v>
      </c>
      <c r="C89">
        <v>1</v>
      </c>
      <c r="D89">
        <v>25</v>
      </c>
      <c r="E89">
        <v>34.4</v>
      </c>
      <c r="F89" s="4">
        <v>7.8567999999999998</v>
      </c>
      <c r="G89">
        <v>0.59960000000000002</v>
      </c>
      <c r="H89">
        <v>0.41450999999999999</v>
      </c>
      <c r="I89" s="2">
        <v>2.0804E-3</v>
      </c>
      <c r="K89" s="14">
        <f>AVERAGE(F91:F93)</f>
        <v>7.8646666666666674</v>
      </c>
      <c r="L89" s="13">
        <f>STDEV(F91:F93)</f>
        <v>1.7897858344882837E-3</v>
      </c>
    </row>
    <row r="90" spans="1:12" x14ac:dyDescent="0.25">
      <c r="B90" t="s">
        <v>113</v>
      </c>
      <c r="C90">
        <v>1</v>
      </c>
      <c r="D90">
        <v>25</v>
      </c>
      <c r="E90">
        <v>34.4</v>
      </c>
      <c r="F90" s="4">
        <v>7.8601000000000001</v>
      </c>
      <c r="G90">
        <v>0.57672000000000001</v>
      </c>
      <c r="H90">
        <v>0.39535999999999999</v>
      </c>
      <c r="I90" s="2">
        <v>-2.5511000000000002E-4</v>
      </c>
    </row>
    <row r="91" spans="1:12" x14ac:dyDescent="0.25">
      <c r="B91" t="s">
        <v>114</v>
      </c>
      <c r="C91">
        <v>1</v>
      </c>
      <c r="D91">
        <v>25</v>
      </c>
      <c r="E91">
        <v>34.4</v>
      </c>
      <c r="F91" s="8">
        <v>7.8625999999999996</v>
      </c>
      <c r="G91">
        <v>0.57499999999999996</v>
      </c>
      <c r="H91">
        <v>0.39200000000000002</v>
      </c>
      <c r="I91" s="2">
        <v>-6.6852999999999997E-4</v>
      </c>
    </row>
    <row r="92" spans="1:12" x14ac:dyDescent="0.25">
      <c r="B92" t="s">
        <v>115</v>
      </c>
      <c r="C92">
        <v>1</v>
      </c>
      <c r="D92">
        <v>25</v>
      </c>
      <c r="E92">
        <v>34.4</v>
      </c>
      <c r="F92">
        <v>7.8657000000000004</v>
      </c>
      <c r="G92">
        <v>0.58714</v>
      </c>
      <c r="H92">
        <v>0.39793000000000001</v>
      </c>
      <c r="I92" s="2">
        <v>2.6321E-4</v>
      </c>
    </row>
    <row r="93" spans="1:12" x14ac:dyDescent="0.25">
      <c r="B93" t="s">
        <v>116</v>
      </c>
      <c r="C93">
        <v>1</v>
      </c>
      <c r="D93">
        <v>25</v>
      </c>
      <c r="E93">
        <v>34.4</v>
      </c>
      <c r="F93">
        <v>7.8657000000000004</v>
      </c>
      <c r="G93">
        <v>0.59789999999999999</v>
      </c>
      <c r="H93">
        <v>0.40521000000000001</v>
      </c>
      <c r="I93" s="2">
        <v>3.3568999999999998E-4</v>
      </c>
    </row>
    <row r="94" spans="1:12" x14ac:dyDescent="0.25">
      <c r="B94" t="s">
        <v>117</v>
      </c>
      <c r="C94">
        <v>1</v>
      </c>
      <c r="D94">
        <v>25</v>
      </c>
      <c r="E94">
        <v>34.4</v>
      </c>
      <c r="F94" s="4">
        <v>7.8696000000000002</v>
      </c>
      <c r="G94">
        <v>0.62836000000000003</v>
      </c>
      <c r="H94">
        <v>0.42201</v>
      </c>
      <c r="I94" s="2">
        <v>-6.6279999999999996E-4</v>
      </c>
    </row>
    <row r="95" spans="1:12" x14ac:dyDescent="0.25">
      <c r="B95" t="s">
        <v>118</v>
      </c>
      <c r="C95">
        <v>1</v>
      </c>
      <c r="D95">
        <v>25</v>
      </c>
      <c r="E95">
        <v>34.4</v>
      </c>
      <c r="F95" s="4">
        <v>7.8696000000000002</v>
      </c>
      <c r="G95">
        <v>0.66788999999999998</v>
      </c>
      <c r="H95">
        <v>0.44861000000000001</v>
      </c>
      <c r="I95" s="2">
        <v>-2.4652000000000002E-4</v>
      </c>
      <c r="K95" s="14"/>
      <c r="L95" s="13"/>
    </row>
    <row r="96" spans="1:12" x14ac:dyDescent="0.25">
      <c r="A96">
        <v>2018005724</v>
      </c>
      <c r="B96" s="3" t="s">
        <v>119</v>
      </c>
      <c r="C96">
        <v>1</v>
      </c>
      <c r="D96">
        <v>25</v>
      </c>
      <c r="E96">
        <v>34.6</v>
      </c>
      <c r="F96">
        <v>7.8769</v>
      </c>
      <c r="G96">
        <v>0.66081999999999996</v>
      </c>
      <c r="H96">
        <v>0.43741000000000002</v>
      </c>
      <c r="I96" s="2">
        <v>1.4829999999999999E-3</v>
      </c>
      <c r="K96" s="14">
        <f>AVERAGE(F96:F99)</f>
        <v>7.8765750000000008</v>
      </c>
      <c r="L96" s="13">
        <f>STDEV(F96:F99)</f>
        <v>5.6789083458002026E-4</v>
      </c>
    </row>
    <row r="97" spans="1:12" x14ac:dyDescent="0.25">
      <c r="B97" t="s">
        <v>120</v>
      </c>
      <c r="C97">
        <v>1</v>
      </c>
      <c r="D97">
        <v>25</v>
      </c>
      <c r="E97">
        <v>34.6</v>
      </c>
      <c r="F97">
        <v>7.8772000000000002</v>
      </c>
      <c r="G97">
        <v>0.65930999999999995</v>
      </c>
      <c r="H97">
        <v>0.43567</v>
      </c>
      <c r="I97" s="2">
        <v>-3.5763000000000003E-5</v>
      </c>
    </row>
    <row r="98" spans="1:12" x14ac:dyDescent="0.25">
      <c r="B98" t="s">
        <v>121</v>
      </c>
      <c r="C98">
        <v>1</v>
      </c>
      <c r="D98">
        <v>25</v>
      </c>
      <c r="E98">
        <v>34.6</v>
      </c>
      <c r="F98">
        <v>7.8761999999999999</v>
      </c>
      <c r="G98">
        <v>0.66130999999999995</v>
      </c>
      <c r="H98">
        <v>0.43776999999999999</v>
      </c>
      <c r="I98" s="2">
        <v>-3.8671000000000002E-4</v>
      </c>
    </row>
    <row r="99" spans="1:12" x14ac:dyDescent="0.25">
      <c r="B99" t="s">
        <v>122</v>
      </c>
      <c r="C99">
        <v>1</v>
      </c>
      <c r="D99">
        <v>25</v>
      </c>
      <c r="E99">
        <v>34.6</v>
      </c>
      <c r="F99">
        <v>7.8760000000000003</v>
      </c>
      <c r="G99">
        <v>0.66529000000000005</v>
      </c>
      <c r="H99">
        <v>0.44073000000000001</v>
      </c>
      <c r="I99" s="2">
        <v>1.4305000000000001E-4</v>
      </c>
    </row>
    <row r="100" spans="1:12" x14ac:dyDescent="0.25">
      <c r="A100">
        <v>2018005736</v>
      </c>
      <c r="B100" s="3" t="s">
        <v>123</v>
      </c>
      <c r="C100">
        <v>1</v>
      </c>
      <c r="D100">
        <v>25</v>
      </c>
      <c r="E100">
        <v>34.700000000000003</v>
      </c>
      <c r="F100">
        <v>7.9223999999999997</v>
      </c>
      <c r="G100">
        <v>0.6613</v>
      </c>
      <c r="H100">
        <v>0.39856000000000003</v>
      </c>
      <c r="I100" s="2">
        <v>1.9631000000000002E-3</v>
      </c>
      <c r="K100" s="14">
        <f>AVERAGE(F100:F102)</f>
        <v>7.9222999999999999</v>
      </c>
      <c r="L100" s="13">
        <f>STDEV(F100:F102)</f>
        <v>1.7320508075648405E-4</v>
      </c>
    </row>
    <row r="101" spans="1:12" x14ac:dyDescent="0.25">
      <c r="B101" t="s">
        <v>124</v>
      </c>
      <c r="C101">
        <v>1</v>
      </c>
      <c r="D101">
        <v>25</v>
      </c>
      <c r="E101">
        <v>34.700000000000003</v>
      </c>
      <c r="F101">
        <v>7.9223999999999997</v>
      </c>
      <c r="G101">
        <v>0.66115000000000002</v>
      </c>
      <c r="H101">
        <v>0.39838000000000001</v>
      </c>
      <c r="I101" s="2">
        <v>1.8033999999999999E-3</v>
      </c>
    </row>
    <row r="102" spans="1:12" x14ac:dyDescent="0.25">
      <c r="B102" t="s">
        <v>125</v>
      </c>
      <c r="C102">
        <v>1</v>
      </c>
      <c r="D102">
        <v>25</v>
      </c>
      <c r="E102">
        <v>34.700000000000003</v>
      </c>
      <c r="F102">
        <v>7.9221000000000004</v>
      </c>
      <c r="G102">
        <v>0.66149000000000002</v>
      </c>
      <c r="H102">
        <v>0.39916000000000001</v>
      </c>
      <c r="I102" s="2">
        <v>2.5864E-3</v>
      </c>
    </row>
    <row r="103" spans="1:12" x14ac:dyDescent="0.25">
      <c r="A103">
        <v>2018005581</v>
      </c>
      <c r="B103" s="3" t="s">
        <v>126</v>
      </c>
      <c r="C103">
        <v>1</v>
      </c>
      <c r="D103">
        <v>25</v>
      </c>
      <c r="E103">
        <v>32.549999999999997</v>
      </c>
      <c r="F103" s="4">
        <v>7.8851000000000004</v>
      </c>
      <c r="G103">
        <v>0.60416000000000003</v>
      </c>
      <c r="H103">
        <v>0.3987</v>
      </c>
      <c r="I103" s="2">
        <v>6.8516999999999996E-3</v>
      </c>
      <c r="K103" s="14">
        <f>AVERAGE(F104,F106:F107)</f>
        <v>7.8834333333333335</v>
      </c>
      <c r="L103" s="13">
        <f>STDEV(F104,F106:F107)</f>
        <v>2.3094010767582489E-4</v>
      </c>
    </row>
    <row r="104" spans="1:12" x14ac:dyDescent="0.25">
      <c r="B104" t="s">
        <v>127</v>
      </c>
      <c r="C104">
        <v>1</v>
      </c>
      <c r="D104">
        <v>25</v>
      </c>
      <c r="E104">
        <v>32.549999999999997</v>
      </c>
      <c r="F104">
        <v>7.8837000000000002</v>
      </c>
      <c r="G104">
        <v>0.59809999999999997</v>
      </c>
      <c r="H104">
        <v>0.39539000000000002</v>
      </c>
      <c r="I104" s="2">
        <v>5.4153999999999999E-3</v>
      </c>
    </row>
    <row r="105" spans="1:12" x14ac:dyDescent="0.25">
      <c r="B105" t="s">
        <v>128</v>
      </c>
      <c r="C105">
        <v>1</v>
      </c>
      <c r="D105">
        <v>25</v>
      </c>
      <c r="E105">
        <v>32.549999999999997</v>
      </c>
      <c r="F105" s="4">
        <v>7.8819999999999997</v>
      </c>
      <c r="G105">
        <v>0.58403000000000005</v>
      </c>
      <c r="H105">
        <v>0.38727</v>
      </c>
      <c r="I105" s="2">
        <v>4.7683999999999999E-3</v>
      </c>
    </row>
    <row r="106" spans="1:12" x14ac:dyDescent="0.25">
      <c r="B106" t="s">
        <v>129</v>
      </c>
      <c r="C106">
        <v>1</v>
      </c>
      <c r="D106">
        <v>25</v>
      </c>
      <c r="E106">
        <v>32.549999999999997</v>
      </c>
      <c r="F106">
        <v>7.8833000000000002</v>
      </c>
      <c r="G106">
        <v>0.57096000000000002</v>
      </c>
      <c r="H106">
        <v>0.37772</v>
      </c>
      <c r="I106" s="2">
        <v>4.8919000000000002E-3</v>
      </c>
    </row>
    <row r="107" spans="1:12" x14ac:dyDescent="0.25">
      <c r="B107" t="s">
        <v>130</v>
      </c>
      <c r="C107">
        <v>1</v>
      </c>
      <c r="D107">
        <v>25</v>
      </c>
      <c r="E107">
        <v>32.549999999999997</v>
      </c>
      <c r="F107">
        <v>7.8833000000000002</v>
      </c>
      <c r="G107">
        <v>0.56691000000000003</v>
      </c>
      <c r="H107">
        <v>0.37467</v>
      </c>
      <c r="I107" s="2">
        <v>3.7723000000000001E-3</v>
      </c>
    </row>
    <row r="108" spans="1:12" x14ac:dyDescent="0.25">
      <c r="A108">
        <v>2018005593</v>
      </c>
      <c r="B108" s="3" t="s">
        <v>131</v>
      </c>
      <c r="C108">
        <v>1</v>
      </c>
      <c r="D108">
        <v>25</v>
      </c>
      <c r="E108">
        <v>32.020000000000003</v>
      </c>
      <c r="F108">
        <v>7.9303999999999997</v>
      </c>
      <c r="G108">
        <v>0.69003000000000003</v>
      </c>
      <c r="H108">
        <v>0.41381000000000001</v>
      </c>
      <c r="I108" s="2">
        <v>1.9407000000000001E-3</v>
      </c>
      <c r="K108" s="14">
        <f>AVERAGE(F108:F110)</f>
        <v>7.9308333333333332</v>
      </c>
      <c r="L108" s="13">
        <f>STDEV(F108:F110)</f>
        <v>5.1316014394484826E-4</v>
      </c>
    </row>
    <row r="109" spans="1:12" x14ac:dyDescent="0.25">
      <c r="B109" t="s">
        <v>132</v>
      </c>
      <c r="C109">
        <v>1</v>
      </c>
      <c r="D109">
        <v>25</v>
      </c>
      <c r="E109">
        <v>32.020000000000003</v>
      </c>
      <c r="F109">
        <v>7.9306999999999999</v>
      </c>
      <c r="G109">
        <v>0.69188000000000005</v>
      </c>
      <c r="H109">
        <v>0.41427000000000003</v>
      </c>
      <c r="I109" s="2">
        <v>1.0138E-3</v>
      </c>
    </row>
    <row r="110" spans="1:12" x14ac:dyDescent="0.25">
      <c r="B110" t="s">
        <v>133</v>
      </c>
      <c r="C110">
        <v>1</v>
      </c>
      <c r="D110">
        <v>25</v>
      </c>
      <c r="E110">
        <v>32.020000000000003</v>
      </c>
      <c r="F110">
        <v>7.9314</v>
      </c>
      <c r="G110">
        <v>0.69442000000000004</v>
      </c>
      <c r="H110">
        <v>0.41566999999999998</v>
      </c>
      <c r="I110" s="2">
        <v>2.2626E-3</v>
      </c>
    </row>
    <row r="111" spans="1:12" x14ac:dyDescent="0.25">
      <c r="A111">
        <v>2018005605</v>
      </c>
      <c r="B111" s="3" t="s">
        <v>134</v>
      </c>
      <c r="C111">
        <v>1</v>
      </c>
      <c r="D111">
        <v>25</v>
      </c>
      <c r="E111">
        <v>35.01</v>
      </c>
      <c r="F111" s="4">
        <v>7.907</v>
      </c>
      <c r="G111">
        <v>0.65236000000000005</v>
      </c>
      <c r="H111">
        <v>0.40440999999999999</v>
      </c>
      <c r="I111" s="2">
        <v>-2.8562999999999999E-4</v>
      </c>
      <c r="K111" s="14">
        <f>AVERAGE(F113:F115)</f>
        <v>7.9042666666666674</v>
      </c>
      <c r="L111" s="13">
        <f>STDEV(F113:F115)</f>
        <v>3.055050463305495E-4</v>
      </c>
    </row>
    <row r="112" spans="1:12" x14ac:dyDescent="0.25">
      <c r="B112" t="s">
        <v>135</v>
      </c>
      <c r="C112">
        <v>1</v>
      </c>
      <c r="D112">
        <v>25</v>
      </c>
      <c r="E112">
        <v>35.01</v>
      </c>
      <c r="F112" s="4">
        <v>7.9080000000000004</v>
      </c>
      <c r="G112">
        <v>0.66290000000000004</v>
      </c>
      <c r="H112">
        <v>0.41038000000000002</v>
      </c>
      <c r="I112" s="2">
        <v>4.6300999999999997E-4</v>
      </c>
    </row>
    <row r="113" spans="1:12" x14ac:dyDescent="0.25">
      <c r="B113" t="s">
        <v>136</v>
      </c>
      <c r="C113">
        <v>1</v>
      </c>
      <c r="D113">
        <v>25</v>
      </c>
      <c r="E113">
        <v>35.01</v>
      </c>
      <c r="F113">
        <v>7.9046000000000003</v>
      </c>
      <c r="G113">
        <v>0.67262</v>
      </c>
      <c r="H113">
        <v>0.41892000000000001</v>
      </c>
      <c r="I113" s="2">
        <v>-5.3501000000000004E-4</v>
      </c>
    </row>
    <row r="114" spans="1:12" x14ac:dyDescent="0.25">
      <c r="B114" t="s">
        <v>137</v>
      </c>
      <c r="C114">
        <v>1</v>
      </c>
      <c r="D114">
        <v>25</v>
      </c>
      <c r="E114">
        <v>35.01</v>
      </c>
      <c r="F114">
        <v>7.9042000000000003</v>
      </c>
      <c r="G114">
        <v>0.67486000000000002</v>
      </c>
      <c r="H114">
        <v>0.42070000000000002</v>
      </c>
      <c r="I114" s="2">
        <v>-4.3344E-4</v>
      </c>
    </row>
    <row r="115" spans="1:12" x14ac:dyDescent="0.25">
      <c r="B115" t="s">
        <v>138</v>
      </c>
      <c r="C115">
        <v>1</v>
      </c>
      <c r="D115">
        <v>25</v>
      </c>
      <c r="E115">
        <v>35.01</v>
      </c>
      <c r="F115">
        <v>7.9039999999999999</v>
      </c>
      <c r="G115">
        <v>0.67152000000000001</v>
      </c>
      <c r="H115">
        <v>0.41904999999999998</v>
      </c>
      <c r="I115" s="2">
        <v>3.2473000000000002E-4</v>
      </c>
    </row>
    <row r="116" spans="1:12" x14ac:dyDescent="0.25">
      <c r="A116">
        <v>2018005617</v>
      </c>
      <c r="B116" s="3" t="s">
        <v>139</v>
      </c>
      <c r="C116">
        <v>1</v>
      </c>
      <c r="D116">
        <v>25</v>
      </c>
      <c r="E116">
        <v>33.25</v>
      </c>
      <c r="F116" s="4">
        <v>7.95</v>
      </c>
      <c r="G116">
        <v>0.66452999999999995</v>
      </c>
      <c r="H116">
        <v>0.38299</v>
      </c>
      <c r="I116" s="2">
        <v>6.7863000000000003E-3</v>
      </c>
      <c r="K116" s="14">
        <f>AVERAGE(F119:F121)</f>
        <v>7.9462000000000002</v>
      </c>
      <c r="L116" s="13">
        <f>STDEV(F119:F121)</f>
        <v>4.5825756949538818E-4</v>
      </c>
    </row>
    <row r="117" spans="1:12" x14ac:dyDescent="0.25">
      <c r="B117" t="s">
        <v>140</v>
      </c>
      <c r="C117">
        <v>1</v>
      </c>
      <c r="D117">
        <v>25</v>
      </c>
      <c r="E117">
        <v>33.25</v>
      </c>
      <c r="F117" s="4">
        <v>7.9486999999999997</v>
      </c>
      <c r="G117">
        <v>0.66957</v>
      </c>
      <c r="H117">
        <v>0.38641999999999999</v>
      </c>
      <c r="I117" s="2">
        <v>5.7296999999999999E-3</v>
      </c>
    </row>
    <row r="118" spans="1:12" x14ac:dyDescent="0.25">
      <c r="B118" t="s">
        <v>141</v>
      </c>
      <c r="C118">
        <v>1</v>
      </c>
      <c r="D118">
        <v>25</v>
      </c>
      <c r="E118">
        <v>33.25</v>
      </c>
      <c r="F118" s="4">
        <v>7.9484000000000004</v>
      </c>
      <c r="G118">
        <v>0.66617999999999999</v>
      </c>
      <c r="H118">
        <v>0.38381999999999999</v>
      </c>
      <c r="I118" s="2">
        <v>3.7550999999999999E-3</v>
      </c>
    </row>
    <row r="119" spans="1:12" x14ac:dyDescent="0.25">
      <c r="B119" t="s">
        <v>142</v>
      </c>
      <c r="C119">
        <v>1</v>
      </c>
      <c r="D119">
        <v>25</v>
      </c>
      <c r="E119">
        <v>33.25</v>
      </c>
      <c r="F119">
        <v>7.9462999999999999</v>
      </c>
      <c r="G119">
        <v>0.66046000000000005</v>
      </c>
      <c r="H119">
        <v>0.38214999999999999</v>
      </c>
      <c r="I119" s="2">
        <v>3.6191999999999999E-3</v>
      </c>
    </row>
    <row r="120" spans="1:12" x14ac:dyDescent="0.25">
      <c r="B120" t="s">
        <v>143</v>
      </c>
      <c r="C120">
        <v>1</v>
      </c>
      <c r="D120">
        <v>25</v>
      </c>
      <c r="E120">
        <v>33.25</v>
      </c>
      <c r="F120">
        <v>7.9457000000000004</v>
      </c>
      <c r="G120">
        <v>0.65400000000000003</v>
      </c>
      <c r="H120">
        <v>0.37925999999999999</v>
      </c>
      <c r="I120" s="2">
        <v>4.4917999999999998E-3</v>
      </c>
    </row>
    <row r="121" spans="1:12" x14ac:dyDescent="0.25">
      <c r="B121" t="s">
        <v>144</v>
      </c>
      <c r="C121">
        <v>1</v>
      </c>
      <c r="D121">
        <v>25</v>
      </c>
      <c r="E121">
        <v>33.25</v>
      </c>
      <c r="F121">
        <v>7.9466000000000001</v>
      </c>
      <c r="G121">
        <v>0.65071999999999997</v>
      </c>
      <c r="H121">
        <v>0.37624999999999997</v>
      </c>
      <c r="I121" s="2">
        <v>3.3926999999999998E-3</v>
      </c>
    </row>
    <row r="122" spans="1:12" x14ac:dyDescent="0.25">
      <c r="B122" t="s">
        <v>145</v>
      </c>
      <c r="C122">
        <v>1</v>
      </c>
      <c r="D122">
        <v>25</v>
      </c>
      <c r="E122">
        <v>33.25</v>
      </c>
      <c r="F122" s="4">
        <v>7.9454000000000002</v>
      </c>
      <c r="G122">
        <v>0.64832999999999996</v>
      </c>
      <c r="H122">
        <v>0.37483</v>
      </c>
      <c r="I122" s="2">
        <v>1.1497E-3</v>
      </c>
    </row>
    <row r="123" spans="1:12" x14ac:dyDescent="0.25">
      <c r="A123">
        <v>2018005629</v>
      </c>
      <c r="B123" s="3" t="s">
        <v>146</v>
      </c>
      <c r="C123">
        <v>1</v>
      </c>
      <c r="D123">
        <v>25</v>
      </c>
      <c r="E123">
        <v>30.98</v>
      </c>
      <c r="F123">
        <v>7.9474</v>
      </c>
      <c r="G123">
        <v>0.73026000000000002</v>
      </c>
      <c r="H123">
        <v>0.42283999999999999</v>
      </c>
      <c r="I123" s="2">
        <v>-2.4470999999999998E-3</v>
      </c>
      <c r="K123" s="14">
        <f>AVERAGE(F123:F126)</f>
        <v>7.9479500000000005</v>
      </c>
      <c r="L123" s="13">
        <f>STDEV(F123:F126)</f>
        <v>5.5075705472845541E-4</v>
      </c>
    </row>
    <row r="124" spans="1:12" x14ac:dyDescent="0.25">
      <c r="B124" t="s">
        <v>147</v>
      </c>
      <c r="C124">
        <v>1</v>
      </c>
      <c r="D124">
        <v>25</v>
      </c>
      <c r="E124">
        <v>30.98</v>
      </c>
      <c r="F124">
        <v>7.9485999999999999</v>
      </c>
      <c r="G124">
        <v>0.74248000000000003</v>
      </c>
      <c r="H124">
        <v>0.42770999999999998</v>
      </c>
      <c r="I124" s="2">
        <v>-5.1675000000000002E-3</v>
      </c>
    </row>
    <row r="125" spans="1:12" x14ac:dyDescent="0.25">
      <c r="B125" t="s">
        <v>148</v>
      </c>
      <c r="C125">
        <v>1</v>
      </c>
      <c r="D125">
        <v>25</v>
      </c>
      <c r="E125">
        <v>30.98</v>
      </c>
      <c r="F125">
        <v>7.9481999999999999</v>
      </c>
      <c r="G125">
        <v>0.72946</v>
      </c>
      <c r="H125">
        <v>0.42131000000000002</v>
      </c>
      <c r="I125" s="2">
        <v>-3.4456000000000001E-3</v>
      </c>
    </row>
    <row r="126" spans="1:12" x14ac:dyDescent="0.25">
      <c r="B126" t="s">
        <v>149</v>
      </c>
      <c r="C126">
        <v>1</v>
      </c>
      <c r="D126">
        <v>25</v>
      </c>
      <c r="E126">
        <v>30.98</v>
      </c>
      <c r="F126">
        <v>7.9476000000000004</v>
      </c>
      <c r="G126">
        <v>0.70286999999999999</v>
      </c>
      <c r="H126">
        <v>0.40636</v>
      </c>
      <c r="I126" s="2">
        <v>-3.6545000000000002E-3</v>
      </c>
    </row>
    <row r="127" spans="1:12" x14ac:dyDescent="0.25">
      <c r="A127">
        <v>2018005641</v>
      </c>
      <c r="B127" s="3" t="s">
        <v>150</v>
      </c>
      <c r="C127">
        <v>1</v>
      </c>
      <c r="D127">
        <v>25</v>
      </c>
      <c r="E127">
        <v>31.31</v>
      </c>
      <c r="F127" s="4">
        <v>7.9447999999999999</v>
      </c>
      <c r="G127">
        <v>0.69157999999999997</v>
      </c>
      <c r="H127">
        <v>0.41793999999999998</v>
      </c>
      <c r="I127" s="2">
        <v>3.5700999999999997E-2</v>
      </c>
      <c r="K127" s="14">
        <f>AVERAGE(F128:F131)</f>
        <v>7.9489749999999999</v>
      </c>
      <c r="L127" s="13">
        <f>STDEV(F128:F131)</f>
        <v>6.0207972893944087E-4</v>
      </c>
    </row>
    <row r="128" spans="1:12" x14ac:dyDescent="0.25">
      <c r="B128" t="s">
        <v>151</v>
      </c>
      <c r="C128">
        <v>1</v>
      </c>
      <c r="D128">
        <v>25</v>
      </c>
      <c r="E128">
        <v>31.31</v>
      </c>
      <c r="F128">
        <v>7.9481999999999999</v>
      </c>
      <c r="G128">
        <v>0.66746000000000005</v>
      </c>
      <c r="H128">
        <v>0.39890999999999999</v>
      </c>
      <c r="I128" s="2">
        <v>2.9831E-2</v>
      </c>
    </row>
    <row r="129" spans="1:12" x14ac:dyDescent="0.25">
      <c r="B129" t="s">
        <v>152</v>
      </c>
      <c r="C129">
        <v>1</v>
      </c>
      <c r="D129">
        <v>25</v>
      </c>
      <c r="E129">
        <v>31.31</v>
      </c>
      <c r="F129">
        <v>7.9488000000000003</v>
      </c>
      <c r="G129">
        <v>0.71082999999999996</v>
      </c>
      <c r="H129">
        <v>0.42159000000000002</v>
      </c>
      <c r="I129" s="2">
        <v>2.5451999999999999E-2</v>
      </c>
    </row>
    <row r="130" spans="1:12" x14ac:dyDescent="0.25">
      <c r="B130" t="s">
        <v>153</v>
      </c>
      <c r="C130">
        <v>1</v>
      </c>
      <c r="D130">
        <v>25</v>
      </c>
      <c r="E130">
        <v>31.31</v>
      </c>
      <c r="F130">
        <v>7.9494999999999996</v>
      </c>
      <c r="G130">
        <v>0.71374000000000004</v>
      </c>
      <c r="H130">
        <v>0.42403999999999997</v>
      </c>
      <c r="I130" s="2">
        <v>2.8551E-2</v>
      </c>
    </row>
    <row r="131" spans="1:12" x14ac:dyDescent="0.25">
      <c r="B131" t="s">
        <v>154</v>
      </c>
      <c r="C131">
        <v>1</v>
      </c>
      <c r="D131">
        <v>25</v>
      </c>
      <c r="E131">
        <v>31.31</v>
      </c>
      <c r="F131">
        <v>7.9493999999999998</v>
      </c>
      <c r="G131">
        <v>0.70104</v>
      </c>
      <c r="H131">
        <v>0.41591</v>
      </c>
      <c r="I131" s="2">
        <v>2.6404E-2</v>
      </c>
    </row>
    <row r="132" spans="1:12" x14ac:dyDescent="0.25">
      <c r="A132">
        <v>2018005653</v>
      </c>
      <c r="B132" s="3" t="s">
        <v>155</v>
      </c>
      <c r="C132">
        <v>1</v>
      </c>
      <c r="D132">
        <v>25</v>
      </c>
      <c r="E132">
        <v>30.1</v>
      </c>
      <c r="F132">
        <v>7.9119999999999999</v>
      </c>
      <c r="G132">
        <v>0.64817000000000002</v>
      </c>
      <c r="H132">
        <v>0.40720000000000001</v>
      </c>
      <c r="I132" s="2">
        <v>2.0246999999999999E-3</v>
      </c>
      <c r="K132" s="14">
        <f>AVERAGE(F132:F134)</f>
        <v>7.9120333333333335</v>
      </c>
      <c r="L132" s="13">
        <f>STDEV(F132:F134)</f>
        <v>1.5275252316532321E-4</v>
      </c>
    </row>
    <row r="133" spans="1:12" x14ac:dyDescent="0.25">
      <c r="B133" t="s">
        <v>156</v>
      </c>
      <c r="C133">
        <v>1</v>
      </c>
      <c r="D133">
        <v>25</v>
      </c>
      <c r="E133">
        <v>30.1</v>
      </c>
      <c r="F133">
        <v>7.9122000000000003</v>
      </c>
      <c r="G133">
        <v>0.61424000000000001</v>
      </c>
      <c r="H133">
        <v>0.38518999999999998</v>
      </c>
      <c r="I133" s="2">
        <v>4.4822999999999998E-4</v>
      </c>
    </row>
    <row r="134" spans="1:12" x14ac:dyDescent="0.25">
      <c r="B134" t="s">
        <v>157</v>
      </c>
      <c r="C134">
        <v>1</v>
      </c>
      <c r="D134">
        <v>25</v>
      </c>
      <c r="E134">
        <v>30.1</v>
      </c>
      <c r="F134">
        <v>7.9119000000000002</v>
      </c>
      <c r="G134">
        <v>0.61973</v>
      </c>
      <c r="H134">
        <v>0.38904</v>
      </c>
      <c r="I134" s="2">
        <v>8.564E-4</v>
      </c>
    </row>
    <row r="135" spans="1:12" x14ac:dyDescent="0.25">
      <c r="A135">
        <v>2018005665</v>
      </c>
      <c r="B135" s="3" t="s">
        <v>158</v>
      </c>
      <c r="C135">
        <v>1</v>
      </c>
      <c r="D135">
        <v>25</v>
      </c>
      <c r="E135">
        <v>30.83</v>
      </c>
      <c r="F135" s="4">
        <v>7.9561000000000002</v>
      </c>
      <c r="G135">
        <v>0.64876</v>
      </c>
      <c r="H135">
        <v>0.36963000000000001</v>
      </c>
      <c r="I135" s="2">
        <v>-1.6251E-3</v>
      </c>
      <c r="K135" s="14">
        <f>AVERAGE(F136:F138)</f>
        <v>7.9527333333333337</v>
      </c>
      <c r="L135" s="13">
        <f>STDEV(F136:F138)</f>
        <v>1.1547005383765604E-4</v>
      </c>
    </row>
    <row r="136" spans="1:12" x14ac:dyDescent="0.25">
      <c r="B136" t="s">
        <v>159</v>
      </c>
      <c r="C136">
        <v>1</v>
      </c>
      <c r="D136">
        <v>25</v>
      </c>
      <c r="E136">
        <v>30.83</v>
      </c>
      <c r="F136">
        <v>7.9527999999999999</v>
      </c>
      <c r="G136">
        <v>0.65888000000000002</v>
      </c>
      <c r="H136">
        <v>0.37642999999999999</v>
      </c>
      <c r="I136" s="2">
        <v>-5.2004E-3</v>
      </c>
    </row>
    <row r="137" spans="1:12" x14ac:dyDescent="0.25">
      <c r="B137" t="s">
        <v>160</v>
      </c>
      <c r="C137">
        <v>1</v>
      </c>
      <c r="D137">
        <v>25</v>
      </c>
      <c r="E137">
        <v>30.83</v>
      </c>
      <c r="F137">
        <v>7.9527999999999999</v>
      </c>
      <c r="G137">
        <v>0.66137000000000001</v>
      </c>
      <c r="H137">
        <v>0.37841000000000002</v>
      </c>
      <c r="I137" s="2">
        <v>-3.7927999999999998E-3</v>
      </c>
    </row>
    <row r="138" spans="1:12" x14ac:dyDescent="0.25">
      <c r="B138" t="s">
        <v>161</v>
      </c>
      <c r="C138">
        <v>1</v>
      </c>
      <c r="D138">
        <v>25</v>
      </c>
      <c r="E138">
        <v>30.83</v>
      </c>
      <c r="F138">
        <v>7.9526000000000003</v>
      </c>
      <c r="G138">
        <v>0.67096999999999996</v>
      </c>
      <c r="H138">
        <v>0.38524999999999998</v>
      </c>
      <c r="I138" s="2">
        <v>-1.1176999999999999E-3</v>
      </c>
    </row>
    <row r="139" spans="1:12" x14ac:dyDescent="0.25">
      <c r="A139">
        <v>2018005677</v>
      </c>
      <c r="B139" s="3" t="s">
        <v>162</v>
      </c>
      <c r="C139">
        <v>1</v>
      </c>
      <c r="D139">
        <v>25</v>
      </c>
      <c r="E139">
        <v>31.34</v>
      </c>
      <c r="F139">
        <v>7.9710000000000001</v>
      </c>
      <c r="G139">
        <v>0.74068999999999996</v>
      </c>
      <c r="H139">
        <v>0.41111999999999999</v>
      </c>
      <c r="I139" s="2">
        <v>4.6797000000000002E-3</v>
      </c>
      <c r="K139" s="14">
        <f>AVERAGE(F139:F141)</f>
        <v>7.9711999999999996</v>
      </c>
      <c r="L139" s="13">
        <f>STDEV(F139:F141)</f>
        <v>3.4641016151348093E-4</v>
      </c>
    </row>
    <row r="140" spans="1:12" x14ac:dyDescent="0.25">
      <c r="B140" t="s">
        <v>163</v>
      </c>
      <c r="C140">
        <v>1</v>
      </c>
      <c r="D140">
        <v>25</v>
      </c>
      <c r="E140">
        <v>31.34</v>
      </c>
      <c r="F140">
        <v>7.9715999999999996</v>
      </c>
      <c r="G140">
        <v>0.71108000000000005</v>
      </c>
      <c r="H140">
        <v>0.39323999999999998</v>
      </c>
      <c r="I140" s="2">
        <v>2.1486000000000001E-3</v>
      </c>
    </row>
    <row r="141" spans="1:12" x14ac:dyDescent="0.25">
      <c r="B141" t="s">
        <v>164</v>
      </c>
      <c r="C141">
        <v>1</v>
      </c>
      <c r="D141">
        <v>25</v>
      </c>
      <c r="E141">
        <v>31.34</v>
      </c>
      <c r="F141">
        <v>7.9710000000000001</v>
      </c>
      <c r="G141">
        <v>0.71231</v>
      </c>
      <c r="H141">
        <v>0.39372000000000001</v>
      </c>
      <c r="I141" s="2">
        <v>6.8283000000000005E-4</v>
      </c>
    </row>
    <row r="142" spans="1:12" x14ac:dyDescent="0.25">
      <c r="B142" t="s">
        <v>165</v>
      </c>
      <c r="C142">
        <v>1</v>
      </c>
      <c r="D142">
        <v>25</v>
      </c>
      <c r="E142">
        <v>31.34</v>
      </c>
      <c r="F142" s="4">
        <v>7.9702999999999999</v>
      </c>
      <c r="G142">
        <v>0.70172000000000001</v>
      </c>
      <c r="H142">
        <v>0.38812999999999998</v>
      </c>
      <c r="I142" s="2">
        <v>-1.0013999999999999E-5</v>
      </c>
    </row>
    <row r="143" spans="1:12" x14ac:dyDescent="0.25">
      <c r="A143">
        <v>2018005689</v>
      </c>
      <c r="B143" s="3" t="s">
        <v>166</v>
      </c>
      <c r="C143">
        <v>1</v>
      </c>
      <c r="D143">
        <v>25</v>
      </c>
      <c r="E143">
        <v>34.1</v>
      </c>
      <c r="F143" s="4">
        <v>7.9100999999999999</v>
      </c>
      <c r="G143">
        <v>0.64753000000000005</v>
      </c>
      <c r="H143">
        <v>0.40177000000000002</v>
      </c>
      <c r="I143" s="2">
        <v>3.0718E-3</v>
      </c>
      <c r="K143" s="14">
        <f>AVERAGE(F147:F149)</f>
        <v>7.9063000000000008</v>
      </c>
      <c r="L143" s="13">
        <f>STDEV(F147:F149)</f>
        <v>5.2915026221269203E-4</v>
      </c>
    </row>
    <row r="144" spans="1:12" x14ac:dyDescent="0.25">
      <c r="B144" t="s">
        <v>167</v>
      </c>
      <c r="C144">
        <v>1</v>
      </c>
      <c r="D144">
        <v>25</v>
      </c>
      <c r="E144">
        <v>34.1</v>
      </c>
      <c r="F144" s="4">
        <v>7.9127999999999998</v>
      </c>
      <c r="G144">
        <v>0.67142000000000002</v>
      </c>
      <c r="H144">
        <v>0.41336000000000001</v>
      </c>
      <c r="I144" s="2">
        <v>9.8466999999999999E-4</v>
      </c>
    </row>
    <row r="145" spans="1:12" x14ac:dyDescent="0.25">
      <c r="B145" t="s">
        <v>168</v>
      </c>
      <c r="C145">
        <v>1</v>
      </c>
      <c r="D145">
        <v>25</v>
      </c>
      <c r="E145">
        <v>34.1</v>
      </c>
      <c r="F145" s="4">
        <v>7.9116</v>
      </c>
      <c r="G145">
        <v>0.6986</v>
      </c>
      <c r="H145">
        <v>0.43109999999999998</v>
      </c>
      <c r="I145" s="2">
        <v>1.0505E-3</v>
      </c>
    </row>
    <row r="146" spans="1:12" x14ac:dyDescent="0.25">
      <c r="B146" t="s">
        <v>169</v>
      </c>
      <c r="C146">
        <v>1</v>
      </c>
      <c r="D146">
        <v>25</v>
      </c>
      <c r="E146">
        <v>34.1</v>
      </c>
      <c r="F146" s="4">
        <v>7.9095000000000004</v>
      </c>
      <c r="G146">
        <v>0.73148000000000002</v>
      </c>
      <c r="H146">
        <v>0.45315</v>
      </c>
      <c r="I146" s="2">
        <v>8.4495999999999996E-4</v>
      </c>
    </row>
    <row r="147" spans="1:12" x14ac:dyDescent="0.25">
      <c r="B147" t="s">
        <v>170</v>
      </c>
      <c r="C147">
        <v>1</v>
      </c>
      <c r="D147">
        <v>25</v>
      </c>
      <c r="E147">
        <v>34.1</v>
      </c>
      <c r="F147">
        <v>7.9065000000000003</v>
      </c>
      <c r="G147">
        <v>0.72043999999999997</v>
      </c>
      <c r="H147">
        <v>0.44929999999999998</v>
      </c>
      <c r="I147" s="2">
        <v>1.2078E-3</v>
      </c>
    </row>
    <row r="148" spans="1:12" x14ac:dyDescent="0.25">
      <c r="B148" t="s">
        <v>171</v>
      </c>
      <c r="C148">
        <v>1</v>
      </c>
      <c r="D148">
        <v>25</v>
      </c>
      <c r="E148">
        <v>34.1</v>
      </c>
      <c r="F148">
        <v>7.9066999999999998</v>
      </c>
      <c r="G148">
        <v>0.70548999999999995</v>
      </c>
      <c r="H148">
        <v>0.43987999999999999</v>
      </c>
      <c r="I148" s="2">
        <v>1.4367E-3</v>
      </c>
    </row>
    <row r="149" spans="1:12" x14ac:dyDescent="0.25">
      <c r="B149" t="s">
        <v>172</v>
      </c>
      <c r="C149">
        <v>1</v>
      </c>
      <c r="D149">
        <v>25</v>
      </c>
      <c r="E149">
        <v>34.1</v>
      </c>
      <c r="F149">
        <v>7.9057000000000004</v>
      </c>
      <c r="G149">
        <v>0.70001000000000002</v>
      </c>
      <c r="H149">
        <v>0.43746000000000002</v>
      </c>
      <c r="I149" s="2">
        <v>1.5521000000000001E-3</v>
      </c>
    </row>
    <row r="150" spans="1:12" x14ac:dyDescent="0.25">
      <c r="A150">
        <v>2018005701</v>
      </c>
      <c r="B150" s="3" t="s">
        <v>173</v>
      </c>
      <c r="C150">
        <v>1</v>
      </c>
      <c r="D150">
        <v>25</v>
      </c>
      <c r="E150">
        <v>33.86</v>
      </c>
      <c r="F150">
        <v>7.9325000000000001</v>
      </c>
      <c r="G150">
        <v>0.64217999999999997</v>
      </c>
      <c r="H150">
        <v>0.38051000000000001</v>
      </c>
      <c r="I150" s="2">
        <v>1.8663E-3</v>
      </c>
      <c r="K150" s="14">
        <f>AVERAGE(F150:F153)</f>
        <v>7.9329999999999998</v>
      </c>
      <c r="L150" s="13">
        <f>STDEV(F150:F153)</f>
        <v>5.2281290471202144E-4</v>
      </c>
    </row>
    <row r="151" spans="1:12" x14ac:dyDescent="0.25">
      <c r="B151" t="s">
        <v>174</v>
      </c>
      <c r="C151">
        <v>1</v>
      </c>
      <c r="D151">
        <v>25</v>
      </c>
      <c r="E151">
        <v>33.86</v>
      </c>
      <c r="F151">
        <v>7.9335000000000004</v>
      </c>
      <c r="G151">
        <v>0.63848000000000005</v>
      </c>
      <c r="H151">
        <v>0.37747999999999998</v>
      </c>
      <c r="I151" s="2">
        <v>1.7457E-3</v>
      </c>
    </row>
    <row r="152" spans="1:12" x14ac:dyDescent="0.25">
      <c r="B152" t="s">
        <v>175</v>
      </c>
      <c r="C152">
        <v>1</v>
      </c>
      <c r="D152">
        <v>25</v>
      </c>
      <c r="E152">
        <v>33.86</v>
      </c>
      <c r="F152">
        <v>7.9325999999999999</v>
      </c>
      <c r="G152">
        <v>0.63643000000000005</v>
      </c>
      <c r="H152">
        <v>0.37706000000000001</v>
      </c>
      <c r="I152" s="2">
        <v>1.9916999999999999E-3</v>
      </c>
    </row>
    <row r="153" spans="1:12" x14ac:dyDescent="0.25">
      <c r="B153" t="s">
        <v>176</v>
      </c>
      <c r="C153">
        <v>1</v>
      </c>
      <c r="D153">
        <v>25</v>
      </c>
      <c r="E153">
        <v>33.86</v>
      </c>
      <c r="F153">
        <v>7.9333999999999998</v>
      </c>
      <c r="G153">
        <v>0.63724999999999998</v>
      </c>
      <c r="H153">
        <v>0.37720999999999999</v>
      </c>
      <c r="I153" s="2">
        <v>2.6592999999999999E-3</v>
      </c>
    </row>
    <row r="154" spans="1:12" x14ac:dyDescent="0.25">
      <c r="A154">
        <v>2018005713</v>
      </c>
      <c r="B154" s="3" t="s">
        <v>177</v>
      </c>
      <c r="C154">
        <v>1</v>
      </c>
      <c r="D154">
        <v>25</v>
      </c>
      <c r="E154">
        <v>34.299999999999997</v>
      </c>
      <c r="F154">
        <v>7.8822999999999999</v>
      </c>
      <c r="G154">
        <v>0.62524000000000002</v>
      </c>
      <c r="H154">
        <v>0.40976000000000001</v>
      </c>
      <c r="I154" s="2">
        <v>9.6606999999999997E-4</v>
      </c>
      <c r="K154" s="14">
        <f>AVERAGE(F154:F157,F159)</f>
        <v>7.8824199999999989</v>
      </c>
      <c r="L154" s="13">
        <f>STDEV(F154:F157,F159)</f>
        <v>6.379655163093129E-4</v>
      </c>
    </row>
    <row r="155" spans="1:12" x14ac:dyDescent="0.25">
      <c r="B155" t="s">
        <v>178</v>
      </c>
      <c r="C155">
        <v>1</v>
      </c>
      <c r="D155">
        <v>25</v>
      </c>
      <c r="E155">
        <v>34.299999999999997</v>
      </c>
      <c r="F155">
        <v>7.8821000000000003</v>
      </c>
      <c r="G155">
        <v>0.63351000000000002</v>
      </c>
      <c r="H155">
        <v>0.41510000000000002</v>
      </c>
      <c r="I155" s="2">
        <v>3.7526999999999998E-4</v>
      </c>
    </row>
    <row r="156" spans="1:12" x14ac:dyDescent="0.25">
      <c r="B156" t="s">
        <v>179</v>
      </c>
      <c r="C156">
        <v>1</v>
      </c>
      <c r="D156">
        <v>25</v>
      </c>
      <c r="E156">
        <v>34.299999999999997</v>
      </c>
      <c r="F156">
        <v>7.8834</v>
      </c>
      <c r="G156">
        <v>0.64193</v>
      </c>
      <c r="H156">
        <v>0.41942000000000002</v>
      </c>
      <c r="I156" s="2">
        <v>2.4222999999999999E-4</v>
      </c>
    </row>
    <row r="157" spans="1:12" x14ac:dyDescent="0.25">
      <c r="B157" t="s">
        <v>180</v>
      </c>
      <c r="C157">
        <v>1</v>
      </c>
      <c r="D157">
        <v>25</v>
      </c>
      <c r="E157">
        <v>34.299999999999997</v>
      </c>
      <c r="F157">
        <v>7.8817000000000004</v>
      </c>
      <c r="G157">
        <v>0.64822000000000002</v>
      </c>
      <c r="H157">
        <v>0.42477999999999999</v>
      </c>
      <c r="I157" s="2">
        <v>-3.5619999999999998E-4</v>
      </c>
    </row>
    <row r="158" spans="1:12" x14ac:dyDescent="0.25">
      <c r="B158" t="s">
        <v>181</v>
      </c>
      <c r="C158">
        <v>1</v>
      </c>
      <c r="D158">
        <v>25</v>
      </c>
      <c r="E158">
        <v>34.299999999999997</v>
      </c>
      <c r="F158" s="4">
        <v>7.88</v>
      </c>
      <c r="G158">
        <v>0.63444</v>
      </c>
      <c r="H158">
        <v>0.41721999999999998</v>
      </c>
      <c r="I158" s="2">
        <v>-4.9304999999999998E-4</v>
      </c>
    </row>
    <row r="159" spans="1:12" x14ac:dyDescent="0.25">
      <c r="B159" t="s">
        <v>182</v>
      </c>
      <c r="C159">
        <v>1</v>
      </c>
      <c r="D159">
        <v>25</v>
      </c>
      <c r="E159">
        <v>34.299999999999997</v>
      </c>
      <c r="F159">
        <v>7.8826000000000001</v>
      </c>
      <c r="G159">
        <v>0.65105999999999997</v>
      </c>
      <c r="H159">
        <v>0.42607</v>
      </c>
      <c r="I159" s="2">
        <v>3.4904000000000001E-4</v>
      </c>
    </row>
    <row r="160" spans="1:12" x14ac:dyDescent="0.25">
      <c r="A160">
        <v>2018005725</v>
      </c>
      <c r="B160" s="3" t="s">
        <v>183</v>
      </c>
      <c r="C160">
        <v>1</v>
      </c>
      <c r="D160">
        <v>25</v>
      </c>
      <c r="E160">
        <v>34.6</v>
      </c>
      <c r="F160" s="4">
        <v>7.8773</v>
      </c>
      <c r="G160">
        <v>0.66644000000000003</v>
      </c>
      <c r="H160">
        <v>0.44157999999999997</v>
      </c>
      <c r="I160" s="2">
        <v>3.9654E-3</v>
      </c>
      <c r="K160" s="14">
        <f>AVERAGE(F161:F163)</f>
        <v>7.875633333333333</v>
      </c>
      <c r="L160" s="13">
        <f>STDEV(F161:F163)</f>
        <v>2.0816659994662591E-4</v>
      </c>
    </row>
    <row r="161" spans="1:18" x14ac:dyDescent="0.25">
      <c r="B161" t="s">
        <v>184</v>
      </c>
      <c r="C161">
        <v>1</v>
      </c>
      <c r="D161">
        <v>25</v>
      </c>
      <c r="E161">
        <v>34.6</v>
      </c>
      <c r="F161">
        <v>7.8754</v>
      </c>
      <c r="G161">
        <v>0.68894999999999995</v>
      </c>
      <c r="H161">
        <v>0.45774999999999999</v>
      </c>
      <c r="I161" s="2">
        <v>2.758E-3</v>
      </c>
    </row>
    <row r="162" spans="1:18" x14ac:dyDescent="0.25">
      <c r="B162" t="s">
        <v>185</v>
      </c>
      <c r="C162">
        <v>1</v>
      </c>
      <c r="D162">
        <v>25</v>
      </c>
      <c r="E162">
        <v>34.6</v>
      </c>
      <c r="F162">
        <v>7.8757000000000001</v>
      </c>
      <c r="G162">
        <v>0.71833999999999998</v>
      </c>
      <c r="H162">
        <v>0.47686000000000001</v>
      </c>
      <c r="I162" s="2">
        <v>2.7136999999999999E-3</v>
      </c>
    </row>
    <row r="163" spans="1:18" x14ac:dyDescent="0.25">
      <c r="B163" t="s">
        <v>186</v>
      </c>
      <c r="C163">
        <v>1</v>
      </c>
      <c r="D163">
        <v>25</v>
      </c>
      <c r="E163">
        <v>34.6</v>
      </c>
      <c r="F163">
        <v>7.8757999999999999</v>
      </c>
      <c r="G163">
        <v>0.71897999999999995</v>
      </c>
      <c r="H163">
        <v>0.47687000000000002</v>
      </c>
      <c r="I163" s="2">
        <v>1.7037E-3</v>
      </c>
    </row>
    <row r="164" spans="1:18" x14ac:dyDescent="0.25">
      <c r="A164">
        <v>2018005737</v>
      </c>
      <c r="B164" s="3" t="s">
        <v>187</v>
      </c>
      <c r="C164">
        <v>1</v>
      </c>
      <c r="D164">
        <v>25</v>
      </c>
      <c r="E164">
        <v>34.700000000000003</v>
      </c>
      <c r="F164">
        <v>7.86</v>
      </c>
      <c r="G164">
        <v>0.54698999999999998</v>
      </c>
      <c r="H164">
        <v>0.35159000000000001</v>
      </c>
      <c r="I164" s="2">
        <v>-7.3195999999999997E-2</v>
      </c>
      <c r="K164" s="14">
        <f>AVERAGE(F164:F165,F167:F168)</f>
        <v>7.860125</v>
      </c>
      <c r="L164" s="13">
        <f>STDEV(F164:F165,F167:F168)</f>
        <v>8.2209083034256102E-4</v>
      </c>
    </row>
    <row r="165" spans="1:18" x14ac:dyDescent="0.25">
      <c r="B165" t="s">
        <v>188</v>
      </c>
      <c r="C165">
        <v>1</v>
      </c>
      <c r="D165">
        <v>25</v>
      </c>
      <c r="E165">
        <v>34.700000000000003</v>
      </c>
      <c r="F165">
        <v>7.8613</v>
      </c>
      <c r="G165">
        <v>0.55710999999999999</v>
      </c>
      <c r="H165">
        <v>0.35719000000000001</v>
      </c>
      <c r="I165" s="2">
        <v>-7.3820999999999998E-2</v>
      </c>
    </row>
    <row r="166" spans="1:18" x14ac:dyDescent="0.25">
      <c r="B166" t="s">
        <v>189</v>
      </c>
      <c r="C166">
        <v>1</v>
      </c>
      <c r="D166">
        <v>25</v>
      </c>
      <c r="E166">
        <v>34.700000000000003</v>
      </c>
      <c r="F166">
        <v>7.8616999999999999</v>
      </c>
      <c r="G166">
        <v>0.53534999999999999</v>
      </c>
      <c r="H166">
        <v>0.34242</v>
      </c>
      <c r="I166" s="2">
        <v>-7.2441000000000005E-2</v>
      </c>
    </row>
    <row r="167" spans="1:18" x14ac:dyDescent="0.25">
      <c r="B167" t="s">
        <v>190</v>
      </c>
      <c r="C167">
        <v>1</v>
      </c>
      <c r="D167">
        <v>25</v>
      </c>
      <c r="E167">
        <v>34.700000000000003</v>
      </c>
      <c r="F167">
        <v>7.8593999999999999</v>
      </c>
      <c r="G167">
        <v>0.53080000000000005</v>
      </c>
      <c r="H167">
        <v>0.34089999999999998</v>
      </c>
      <c r="I167" s="2">
        <v>-7.3895000000000002E-2</v>
      </c>
    </row>
    <row r="168" spans="1:18" x14ac:dyDescent="0.25">
      <c r="B168" t="s">
        <v>191</v>
      </c>
      <c r="C168">
        <v>1</v>
      </c>
      <c r="D168">
        <v>25</v>
      </c>
      <c r="E168">
        <v>34.700000000000003</v>
      </c>
      <c r="F168">
        <v>7.8597999999999999</v>
      </c>
      <c r="G168">
        <v>0.53095000000000003</v>
      </c>
      <c r="H168">
        <v>0.34101999999999999</v>
      </c>
      <c r="I168" s="2">
        <v>-7.2526999999999994E-2</v>
      </c>
      <c r="P168" t="s">
        <v>283</v>
      </c>
      <c r="Q168" t="s">
        <v>283</v>
      </c>
    </row>
    <row r="169" spans="1:18" ht="17.25" x14ac:dyDescent="0.25">
      <c r="A169" s="15" t="s">
        <v>243</v>
      </c>
      <c r="B169" s="3" t="s">
        <v>192</v>
      </c>
      <c r="C169">
        <v>1</v>
      </c>
      <c r="D169">
        <v>25</v>
      </c>
      <c r="E169">
        <v>35</v>
      </c>
      <c r="F169">
        <v>8.0953999999999997</v>
      </c>
      <c r="G169">
        <v>0.90108999999999995</v>
      </c>
      <c r="H169">
        <v>0.38353999999999999</v>
      </c>
      <c r="I169" s="2">
        <v>3.4494E-3</v>
      </c>
      <c r="K169" s="14">
        <f>AVERAGE(F169:F173)</f>
        <v>8.0961200000000009</v>
      </c>
      <c r="L169" s="13">
        <f>STDEV(F169:F173)</f>
        <v>7.5630681604772483E-4</v>
      </c>
      <c r="M169" s="7" t="s">
        <v>292</v>
      </c>
      <c r="O169" s="47" t="s">
        <v>284</v>
      </c>
      <c r="P169">
        <v>24.85</v>
      </c>
      <c r="Q169">
        <v>24.9</v>
      </c>
      <c r="R169">
        <v>24.95</v>
      </c>
    </row>
    <row r="170" spans="1:18" x14ac:dyDescent="0.25">
      <c r="B170" t="s">
        <v>193</v>
      </c>
      <c r="C170">
        <v>1</v>
      </c>
      <c r="D170">
        <v>25</v>
      </c>
      <c r="E170">
        <v>35</v>
      </c>
      <c r="F170">
        <v>8.0966000000000005</v>
      </c>
      <c r="G170">
        <v>0.91034000000000004</v>
      </c>
      <c r="H170">
        <v>0.38628000000000001</v>
      </c>
      <c r="I170" s="2">
        <v>2.9196999999999999E-3</v>
      </c>
      <c r="O170" s="7" t="s">
        <v>192</v>
      </c>
      <c r="P170">
        <v>8.0975000000000001</v>
      </c>
      <c r="Q170">
        <v>8.0968</v>
      </c>
      <c r="R170">
        <v>8.0960999999999999</v>
      </c>
    </row>
    <row r="171" spans="1:18" x14ac:dyDescent="0.25">
      <c r="B171" t="s">
        <v>194</v>
      </c>
      <c r="C171">
        <v>1</v>
      </c>
      <c r="D171">
        <v>25</v>
      </c>
      <c r="E171">
        <v>35</v>
      </c>
      <c r="F171">
        <v>8.0952000000000002</v>
      </c>
      <c r="G171">
        <v>0.85746</v>
      </c>
      <c r="H171">
        <v>0.36375000000000002</v>
      </c>
      <c r="I171" s="2">
        <v>7.9966E-4</v>
      </c>
      <c r="O171" t="s">
        <v>193</v>
      </c>
      <c r="P171">
        <v>8.0986999999999991</v>
      </c>
      <c r="Q171">
        <v>8.0980000000000008</v>
      </c>
      <c r="R171">
        <v>8.0973000000000006</v>
      </c>
    </row>
    <row r="172" spans="1:18" x14ac:dyDescent="0.25">
      <c r="B172" t="s">
        <v>195</v>
      </c>
      <c r="C172">
        <v>1</v>
      </c>
      <c r="D172">
        <v>25</v>
      </c>
      <c r="E172">
        <v>35</v>
      </c>
      <c r="F172">
        <v>8.0968</v>
      </c>
      <c r="G172">
        <v>0.82918999999999998</v>
      </c>
      <c r="H172">
        <v>0.35075000000000001</v>
      </c>
      <c r="I172" s="2">
        <v>8.2063999999999998E-4</v>
      </c>
      <c r="O172" t="s">
        <v>194</v>
      </c>
      <c r="P172">
        <v>8.0973000000000006</v>
      </c>
      <c r="Q172">
        <v>8.0966000000000005</v>
      </c>
      <c r="R172">
        <v>8.0959000000000003</v>
      </c>
    </row>
    <row r="173" spans="1:18" x14ac:dyDescent="0.25">
      <c r="B173" t="s">
        <v>196</v>
      </c>
      <c r="C173">
        <v>1</v>
      </c>
      <c r="D173">
        <v>25</v>
      </c>
      <c r="E173">
        <v>35</v>
      </c>
      <c r="F173">
        <v>8.0966000000000005</v>
      </c>
      <c r="G173">
        <v>0.85094999999999998</v>
      </c>
      <c r="H173">
        <v>0.36092000000000002</v>
      </c>
      <c r="I173" s="2">
        <v>2.4290000000000002E-3</v>
      </c>
      <c r="O173" t="s">
        <v>195</v>
      </c>
      <c r="P173">
        <v>8.0989000000000004</v>
      </c>
      <c r="Q173">
        <v>8.0982000000000003</v>
      </c>
      <c r="R173">
        <v>8.0975000000000001</v>
      </c>
    </row>
    <row r="174" spans="1:18" x14ac:dyDescent="0.25">
      <c r="A174" s="15" t="s">
        <v>241</v>
      </c>
      <c r="B174" s="3" t="s">
        <v>197</v>
      </c>
      <c r="C174">
        <v>1</v>
      </c>
      <c r="D174">
        <v>25</v>
      </c>
      <c r="E174">
        <v>35</v>
      </c>
      <c r="F174">
        <v>7.8339999999999996</v>
      </c>
      <c r="G174">
        <v>0.58694999999999997</v>
      </c>
      <c r="H174">
        <v>0.42394999999999999</v>
      </c>
      <c r="I174" s="2">
        <v>4.8875999999999998E-4</v>
      </c>
      <c r="K174" s="14">
        <f>AVERAGE(F174:F175,F177)</f>
        <v>7.8340666666666658</v>
      </c>
      <c r="L174" s="13">
        <f>STDEV(F174:F175,F177)</f>
        <v>1.1547005383816883E-4</v>
      </c>
      <c r="O174" t="s">
        <v>196</v>
      </c>
      <c r="P174">
        <v>8.0986999999999991</v>
      </c>
      <c r="Q174">
        <v>8.0980000000000008</v>
      </c>
      <c r="R174">
        <v>8.0973000000000006</v>
      </c>
    </row>
    <row r="175" spans="1:18" x14ac:dyDescent="0.25">
      <c r="B175" t="s">
        <v>198</v>
      </c>
      <c r="C175">
        <v>1</v>
      </c>
      <c r="D175">
        <v>25</v>
      </c>
      <c r="E175">
        <v>35</v>
      </c>
      <c r="F175">
        <v>7.8339999999999996</v>
      </c>
      <c r="G175">
        <v>0.57118000000000002</v>
      </c>
      <c r="H175">
        <v>0.41254000000000002</v>
      </c>
      <c r="I175" s="2">
        <v>2.0552E-4</v>
      </c>
      <c r="O175" s="15" t="s">
        <v>285</v>
      </c>
      <c r="P175" s="14">
        <f>AVERAGE(P170:P174)</f>
        <v>8.0982199999999995</v>
      </c>
      <c r="Q175" s="14">
        <f t="shared" ref="Q175:R175" si="0">AVERAGE(Q170:Q174)</f>
        <v>8.0975199999999994</v>
      </c>
      <c r="R175" s="14">
        <f t="shared" si="0"/>
        <v>8.0968199999999992</v>
      </c>
    </row>
    <row r="176" spans="1:18" x14ac:dyDescent="0.25">
      <c r="B176" t="s">
        <v>199</v>
      </c>
      <c r="C176">
        <v>1</v>
      </c>
      <c r="D176">
        <v>25</v>
      </c>
      <c r="E176">
        <v>35</v>
      </c>
      <c r="F176" s="4">
        <v>7.8333000000000004</v>
      </c>
      <c r="G176">
        <v>0.56196999999999997</v>
      </c>
      <c r="H176">
        <v>0.40617999999999999</v>
      </c>
      <c r="I176" s="2">
        <v>-9.7751999999999995E-4</v>
      </c>
      <c r="O176" s="15" t="s">
        <v>227</v>
      </c>
      <c r="P176" s="5">
        <f>STDEV(P170:P174)</f>
        <v>7.5630681604716104E-4</v>
      </c>
      <c r="Q176" s="5">
        <f t="shared" ref="Q176:R176" si="1">STDEV(Q170:Q174)</f>
        <v>7.5630681604772483E-4</v>
      </c>
      <c r="R176" s="5">
        <f t="shared" si="1"/>
        <v>7.5630681604772483E-4</v>
      </c>
    </row>
    <row r="177" spans="1:18" x14ac:dyDescent="0.25">
      <c r="B177" t="s">
        <v>200</v>
      </c>
      <c r="C177">
        <v>1</v>
      </c>
      <c r="D177">
        <v>25</v>
      </c>
      <c r="E177">
        <v>35</v>
      </c>
      <c r="F177">
        <v>7.8342000000000001</v>
      </c>
      <c r="G177">
        <v>0.56181000000000003</v>
      </c>
      <c r="H177">
        <v>0.40544999999999998</v>
      </c>
      <c r="I177" s="2">
        <v>-5.5789999999999995E-4</v>
      </c>
      <c r="O177" t="s">
        <v>295</v>
      </c>
      <c r="P177">
        <v>8.0951000000000004</v>
      </c>
      <c r="Q177" s="61">
        <v>8.0935490943465993</v>
      </c>
      <c r="R177" s="61">
        <v>8.0919882808957766</v>
      </c>
    </row>
    <row r="178" spans="1:18" x14ac:dyDescent="0.25">
      <c r="A178" s="15" t="s">
        <v>242</v>
      </c>
      <c r="B178" s="3" t="s">
        <v>201</v>
      </c>
      <c r="C178">
        <v>1</v>
      </c>
      <c r="D178">
        <v>25</v>
      </c>
      <c r="E178">
        <v>33.433999999999997</v>
      </c>
      <c r="F178">
        <v>7.8592000000000004</v>
      </c>
      <c r="G178">
        <v>0.59084999999999999</v>
      </c>
      <c r="H178">
        <v>0.40636</v>
      </c>
      <c r="I178" s="2">
        <v>-3.7580000000000001E-3</v>
      </c>
      <c r="K178" s="14">
        <f>AVERAGE(F178:F179,F181)</f>
        <v>7.8593000000000002</v>
      </c>
      <c r="L178" s="13">
        <f>STDEV(F178:F179,F181)</f>
        <v>9.9999999999766942E-5</v>
      </c>
    </row>
    <row r="179" spans="1:18" x14ac:dyDescent="0.25">
      <c r="B179" t="s">
        <v>202</v>
      </c>
      <c r="C179">
        <v>1</v>
      </c>
      <c r="D179">
        <v>25</v>
      </c>
      <c r="E179">
        <v>33.433999999999997</v>
      </c>
      <c r="F179">
        <v>7.8593999999999999</v>
      </c>
      <c r="G179">
        <v>0.59606000000000003</v>
      </c>
      <c r="H179">
        <v>0.40977999999999998</v>
      </c>
      <c r="I179" s="2">
        <v>-3.9148000000000004E-3</v>
      </c>
    </row>
    <row r="180" spans="1:18" x14ac:dyDescent="0.25">
      <c r="B180" t="s">
        <v>203</v>
      </c>
      <c r="C180">
        <v>1</v>
      </c>
      <c r="D180">
        <v>25</v>
      </c>
      <c r="E180">
        <v>33.433999999999997</v>
      </c>
      <c r="F180" s="4">
        <v>7.8582999999999998</v>
      </c>
      <c r="G180">
        <v>0.60436000000000001</v>
      </c>
      <c r="H180">
        <v>0.41638999999999998</v>
      </c>
      <c r="I180" s="2">
        <v>-4.0993999999999996E-3</v>
      </c>
    </row>
    <row r="181" spans="1:18" x14ac:dyDescent="0.25">
      <c r="B181" t="s">
        <v>204</v>
      </c>
      <c r="C181">
        <v>1</v>
      </c>
      <c r="D181">
        <v>25</v>
      </c>
      <c r="E181">
        <v>33.433999999999997</v>
      </c>
      <c r="F181">
        <v>7.8593000000000002</v>
      </c>
      <c r="G181">
        <v>0.60785</v>
      </c>
      <c r="H181">
        <v>0.41781000000000001</v>
      </c>
      <c r="I181" s="2">
        <v>-4.2008999999999996E-3</v>
      </c>
    </row>
    <row r="182" spans="1:18" x14ac:dyDescent="0.25">
      <c r="B182" s="3" t="s">
        <v>245</v>
      </c>
      <c r="C182">
        <v>1</v>
      </c>
      <c r="D182">
        <v>25</v>
      </c>
      <c r="E182">
        <v>33.433999999999997</v>
      </c>
      <c r="F182">
        <v>7.8597000000000001</v>
      </c>
      <c r="G182">
        <v>1.2214</v>
      </c>
      <c r="H182">
        <v>0.83975999999999995</v>
      </c>
      <c r="I182" s="2">
        <v>3.6507000000000002E-3</v>
      </c>
      <c r="K182" s="14">
        <f>AVERAGE(F182,F184:F185)</f>
        <v>7.8595333333333341</v>
      </c>
      <c r="L182" s="13">
        <f>STDEV(F182,F184:F185)</f>
        <v>3.7859388972015246E-4</v>
      </c>
    </row>
    <row r="183" spans="1:18" x14ac:dyDescent="0.25">
      <c r="B183" t="s">
        <v>206</v>
      </c>
      <c r="C183">
        <v>1</v>
      </c>
      <c r="D183">
        <v>25</v>
      </c>
      <c r="E183">
        <v>33.433999999999997</v>
      </c>
      <c r="F183" s="4">
        <v>7.8583999999999996</v>
      </c>
      <c r="G183">
        <v>1.2114</v>
      </c>
      <c r="H183">
        <v>0.83438999999999997</v>
      </c>
      <c r="I183" s="2">
        <v>1.111E-3</v>
      </c>
    </row>
    <row r="184" spans="1:18" x14ac:dyDescent="0.25">
      <c r="B184" t="s">
        <v>207</v>
      </c>
      <c r="C184">
        <v>1</v>
      </c>
      <c r="D184">
        <v>25</v>
      </c>
      <c r="E184">
        <v>33.433999999999997</v>
      </c>
      <c r="F184">
        <v>7.8590999999999998</v>
      </c>
      <c r="G184">
        <v>1.2007000000000001</v>
      </c>
      <c r="H184">
        <v>0.82591999999999999</v>
      </c>
      <c r="I184" s="2">
        <v>1.1244E-3</v>
      </c>
    </row>
    <row r="185" spans="1:18" x14ac:dyDescent="0.25">
      <c r="B185" t="s">
        <v>208</v>
      </c>
      <c r="C185">
        <v>1</v>
      </c>
      <c r="D185">
        <v>25</v>
      </c>
      <c r="E185">
        <v>33.433999999999997</v>
      </c>
      <c r="F185">
        <v>7.8597999999999999</v>
      </c>
      <c r="G185">
        <v>1.1906000000000001</v>
      </c>
      <c r="H185">
        <v>0.81759000000000004</v>
      </c>
      <c r="I185" s="2">
        <v>4.6253E-4</v>
      </c>
    </row>
    <row r="186" spans="1:18" x14ac:dyDescent="0.25">
      <c r="B186" s="3" t="s">
        <v>244</v>
      </c>
      <c r="C186">
        <v>1</v>
      </c>
      <c r="D186">
        <v>25</v>
      </c>
      <c r="E186">
        <v>33.433999999999997</v>
      </c>
      <c r="F186">
        <v>7.8566000000000003</v>
      </c>
      <c r="G186" s="4">
        <v>1.8149999999999999</v>
      </c>
      <c r="H186" s="4">
        <v>1.2505999999999999</v>
      </c>
      <c r="I186" s="2">
        <v>1.1768E-3</v>
      </c>
      <c r="J186" s="70" t="s">
        <v>309</v>
      </c>
      <c r="K186" s="14">
        <f>AVERAGE(F186:F188)</f>
        <v>7.8567999999999998</v>
      </c>
      <c r="L186" s="13">
        <f>STDEV(F186:F188)</f>
        <v>3.4641016151348093E-4</v>
      </c>
    </row>
    <row r="187" spans="1:18" x14ac:dyDescent="0.25">
      <c r="B187" t="s">
        <v>210</v>
      </c>
      <c r="C187">
        <v>1</v>
      </c>
      <c r="D187">
        <v>25</v>
      </c>
      <c r="E187">
        <v>33.433999999999997</v>
      </c>
      <c r="F187">
        <v>7.8566000000000003</v>
      </c>
      <c r="G187" s="4">
        <v>1.7888999999999999</v>
      </c>
      <c r="H187" s="4">
        <v>1.2327999999999999</v>
      </c>
      <c r="I187" s="2">
        <v>1.4534000000000001E-3</v>
      </c>
    </row>
    <row r="188" spans="1:18" x14ac:dyDescent="0.25">
      <c r="B188" t="s">
        <v>211</v>
      </c>
      <c r="C188">
        <v>1</v>
      </c>
      <c r="D188">
        <v>25</v>
      </c>
      <c r="E188">
        <v>33.433999999999997</v>
      </c>
      <c r="F188">
        <v>7.8571999999999997</v>
      </c>
      <c r="G188" s="4">
        <v>1.7346999999999999</v>
      </c>
      <c r="H188" s="4">
        <v>1.1941999999999999</v>
      </c>
      <c r="I188" s="2">
        <v>1.3699999999999999E-3</v>
      </c>
    </row>
    <row r="189" spans="1:18" x14ac:dyDescent="0.25">
      <c r="B189" s="3" t="s">
        <v>246</v>
      </c>
      <c r="C189">
        <v>1</v>
      </c>
      <c r="D189">
        <v>25</v>
      </c>
      <c r="E189">
        <v>33.433999999999997</v>
      </c>
      <c r="F189">
        <v>7.8494000000000002</v>
      </c>
      <c r="G189" s="4">
        <v>2.3268</v>
      </c>
      <c r="H189" s="4">
        <v>1.6228</v>
      </c>
      <c r="I189" s="2">
        <v>2.4371000000000002E-3</v>
      </c>
      <c r="K189" s="14">
        <f>AVERAGE(F189:F191)</f>
        <v>7.8499333333333325</v>
      </c>
      <c r="L189" s="13">
        <f>STDEV(F189:F191)</f>
        <v>1.1930353445449586E-3</v>
      </c>
    </row>
    <row r="190" spans="1:18" x14ac:dyDescent="0.25">
      <c r="B190" t="s">
        <v>213</v>
      </c>
      <c r="C190">
        <v>1</v>
      </c>
      <c r="D190">
        <v>25</v>
      </c>
      <c r="E190">
        <v>33.433999999999997</v>
      </c>
      <c r="F190">
        <v>7.8491</v>
      </c>
      <c r="G190" s="4">
        <v>2.3245</v>
      </c>
      <c r="H190" s="4">
        <v>1.6218999999999999</v>
      </c>
      <c r="I190" s="2">
        <v>1.4829999999999999E-3</v>
      </c>
    </row>
    <row r="191" spans="1:18" x14ac:dyDescent="0.25">
      <c r="B191" t="s">
        <v>214</v>
      </c>
      <c r="C191">
        <v>1</v>
      </c>
      <c r="D191">
        <v>25</v>
      </c>
      <c r="E191">
        <v>33.433999999999997</v>
      </c>
      <c r="F191">
        <v>7.8513000000000002</v>
      </c>
      <c r="G191" s="4">
        <v>2.3334999999999999</v>
      </c>
      <c r="H191" s="4">
        <v>1.6203000000000001</v>
      </c>
      <c r="I191" s="2">
        <v>7.0715000000000003E-4</v>
      </c>
    </row>
    <row r="193" spans="1:12" x14ac:dyDescent="0.25">
      <c r="A193" s="15"/>
      <c r="K193"/>
      <c r="L193"/>
    </row>
    <row r="194" spans="1:12" x14ac:dyDescent="0.25">
      <c r="A194" s="15"/>
      <c r="K194"/>
      <c r="L194"/>
    </row>
    <row r="195" spans="1:12" x14ac:dyDescent="0.25">
      <c r="A195" s="15"/>
      <c r="K195"/>
      <c r="L195"/>
    </row>
    <row r="196" spans="1:12" x14ac:dyDescent="0.25">
      <c r="A196" s="15"/>
      <c r="K196"/>
      <c r="L196"/>
    </row>
    <row r="198" spans="1:12" x14ac:dyDescent="0.25">
      <c r="A198" s="15"/>
      <c r="K198"/>
      <c r="L198"/>
    </row>
    <row r="199" spans="1:12" x14ac:dyDescent="0.25">
      <c r="A199" s="15"/>
      <c r="K199"/>
      <c r="L199"/>
    </row>
    <row r="200" spans="1:12" x14ac:dyDescent="0.25">
      <c r="B200" s="3" t="s">
        <v>201</v>
      </c>
      <c r="F200">
        <v>7.8592000000000004</v>
      </c>
    </row>
    <row r="201" spans="1:12" x14ac:dyDescent="0.25">
      <c r="B201" t="s">
        <v>202</v>
      </c>
      <c r="F201">
        <v>7.8593999999999999</v>
      </c>
    </row>
    <row r="202" spans="1:12" x14ac:dyDescent="0.25">
      <c r="B202" t="s">
        <v>204</v>
      </c>
      <c r="F202">
        <v>7.8593000000000002</v>
      </c>
    </row>
    <row r="204" spans="1:12" x14ac:dyDescent="0.25">
      <c r="B204" s="3" t="s">
        <v>245</v>
      </c>
      <c r="F204">
        <v>7.8597000000000001</v>
      </c>
    </row>
    <row r="205" spans="1:12" x14ac:dyDescent="0.25">
      <c r="B205" t="s">
        <v>207</v>
      </c>
      <c r="F205">
        <v>7.8590999999999998</v>
      </c>
    </row>
    <row r="206" spans="1:12" x14ac:dyDescent="0.25">
      <c r="B206" t="s">
        <v>208</v>
      </c>
      <c r="F206">
        <v>7.8597999999999999</v>
      </c>
    </row>
    <row r="208" spans="1:12" x14ac:dyDescent="0.25">
      <c r="B208" s="3" t="s">
        <v>244</v>
      </c>
      <c r="F208">
        <v>7.8566000000000003</v>
      </c>
    </row>
    <row r="209" spans="2:6" x14ac:dyDescent="0.25">
      <c r="B209" t="s">
        <v>210</v>
      </c>
      <c r="F209">
        <v>7.8566000000000003</v>
      </c>
    </row>
    <row r="210" spans="2:6" x14ac:dyDescent="0.25">
      <c r="B210" t="s">
        <v>211</v>
      </c>
      <c r="F210">
        <v>7.8571999999999997</v>
      </c>
    </row>
    <row r="212" spans="2:6" x14ac:dyDescent="0.25">
      <c r="B212" s="3" t="s">
        <v>246</v>
      </c>
      <c r="F212">
        <v>7.8494000000000002</v>
      </c>
    </row>
    <row r="213" spans="2:6" x14ac:dyDescent="0.25">
      <c r="B213" t="s">
        <v>213</v>
      </c>
      <c r="F213">
        <v>7.8491</v>
      </c>
    </row>
    <row r="214" spans="2:6" x14ac:dyDescent="0.25">
      <c r="B214" t="s">
        <v>214</v>
      </c>
      <c r="F214">
        <v>7.8513000000000002</v>
      </c>
    </row>
    <row r="369" spans="2:12" x14ac:dyDescent="0.25">
      <c r="B369" t="s">
        <v>218</v>
      </c>
      <c r="C369" t="s">
        <v>219</v>
      </c>
      <c r="F369" t="s">
        <v>220</v>
      </c>
      <c r="G369" t="s">
        <v>221</v>
      </c>
      <c r="K369"/>
      <c r="L369"/>
    </row>
    <row r="371" spans="2:12" x14ac:dyDescent="0.25">
      <c r="B371" t="s">
        <v>37</v>
      </c>
      <c r="C371" t="s">
        <v>38</v>
      </c>
      <c r="D371" t="s">
        <v>39</v>
      </c>
      <c r="E371" t="s">
        <v>38</v>
      </c>
      <c r="F371" t="s">
        <v>40</v>
      </c>
      <c r="G371" t="s">
        <v>38</v>
      </c>
      <c r="K371"/>
      <c r="L371"/>
    </row>
    <row r="372" spans="2:12" x14ac:dyDescent="0.25">
      <c r="C372" t="s">
        <v>222</v>
      </c>
      <c r="D372" t="s">
        <v>223</v>
      </c>
      <c r="E372" t="s">
        <v>224</v>
      </c>
      <c r="K372"/>
      <c r="L372"/>
    </row>
    <row r="373" spans="2:12" x14ac:dyDescent="0.25">
      <c r="B373" t="s">
        <v>37</v>
      </c>
      <c r="C373" t="s">
        <v>38</v>
      </c>
      <c r="D373" t="s">
        <v>39</v>
      </c>
      <c r="E373" t="s">
        <v>38</v>
      </c>
      <c r="F373" t="s">
        <v>40</v>
      </c>
      <c r="G373" t="s">
        <v>38</v>
      </c>
      <c r="K373"/>
      <c r="L373"/>
    </row>
  </sheetData>
  <pageMargins left="0.7" right="0.7" top="0.75" bottom="0.75" header="0.3" footer="0.3"/>
  <ignoredErrors>
    <ignoredError sqref="P175:R176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8"/>
  <sheetViews>
    <sheetView tabSelected="1" topLeftCell="A13" workbookViewId="0">
      <selection activeCell="M17" sqref="M17"/>
    </sheetView>
  </sheetViews>
  <sheetFormatPr defaultRowHeight="15" x14ac:dyDescent="0.25"/>
  <cols>
    <col min="1" max="1" width="19.85546875" customWidth="1"/>
    <col min="2" max="2" width="17.5703125" bestFit="1" customWidth="1"/>
    <col min="3" max="3" width="16.85546875" customWidth="1"/>
    <col min="4" max="4" width="26.42578125" bestFit="1" customWidth="1"/>
    <col min="5" max="5" width="18.5703125" bestFit="1" customWidth="1"/>
    <col min="6" max="6" width="12.7109375" bestFit="1" customWidth="1"/>
    <col min="7" max="7" width="20.28515625" style="11" bestFit="1" customWidth="1"/>
    <col min="8" max="8" width="9.140625" style="11"/>
    <col min="9" max="9" width="41.42578125" bestFit="1" customWidth="1"/>
    <col min="10" max="10" width="10.7109375" bestFit="1" customWidth="1"/>
    <col min="13" max="13" width="10.7109375" bestFit="1" customWidth="1"/>
  </cols>
  <sheetData>
    <row r="2" spans="1:11" x14ac:dyDescent="0.25">
      <c r="A2" t="s">
        <v>228</v>
      </c>
      <c r="G2"/>
      <c r="H2"/>
    </row>
    <row r="3" spans="1:11" x14ac:dyDescent="0.25">
      <c r="A3" t="s">
        <v>229</v>
      </c>
      <c r="F3" s="1"/>
      <c r="G3"/>
      <c r="H3"/>
    </row>
    <row r="4" spans="1:11" x14ac:dyDescent="0.25">
      <c r="A4" t="s">
        <v>230</v>
      </c>
      <c r="G4"/>
      <c r="H4"/>
    </row>
    <row r="5" spans="1:11" x14ac:dyDescent="0.25">
      <c r="A5" t="s">
        <v>231</v>
      </c>
      <c r="G5"/>
      <c r="H5"/>
    </row>
    <row r="7" spans="1:11" x14ac:dyDescent="0.25">
      <c r="A7" t="s">
        <v>10</v>
      </c>
      <c r="G7"/>
      <c r="H7"/>
    </row>
    <row r="8" spans="1:11" x14ac:dyDescent="0.25">
      <c r="A8" t="s">
        <v>232</v>
      </c>
      <c r="G8"/>
      <c r="H8"/>
    </row>
    <row r="10" spans="1:11" x14ac:dyDescent="0.25">
      <c r="A10" t="s">
        <v>233</v>
      </c>
      <c r="G10"/>
      <c r="H10"/>
    </row>
    <row r="11" spans="1:11" x14ac:dyDescent="0.25">
      <c r="A11" t="s">
        <v>234</v>
      </c>
      <c r="G11"/>
      <c r="H11"/>
    </row>
    <row r="12" spans="1:11" x14ac:dyDescent="0.25">
      <c r="A12" t="s">
        <v>236</v>
      </c>
      <c r="B12" t="s">
        <v>235</v>
      </c>
      <c r="G12"/>
      <c r="H12"/>
    </row>
    <row r="13" spans="1:11" x14ac:dyDescent="0.25">
      <c r="G13"/>
      <c r="H13"/>
    </row>
    <row r="14" spans="1:11" ht="17.25" x14ac:dyDescent="0.25">
      <c r="A14" s="3" t="s">
        <v>226</v>
      </c>
      <c r="B14" s="3" t="s">
        <v>266</v>
      </c>
      <c r="C14" s="3" t="s">
        <v>265</v>
      </c>
      <c r="D14" s="3" t="s">
        <v>247</v>
      </c>
      <c r="E14" s="3" t="s">
        <v>269</v>
      </c>
      <c r="F14" s="3" t="s">
        <v>238</v>
      </c>
      <c r="G14" s="12" t="s">
        <v>225</v>
      </c>
      <c r="H14" s="12" t="s">
        <v>227</v>
      </c>
      <c r="I14" s="3" t="s">
        <v>267</v>
      </c>
      <c r="J14" s="3" t="s">
        <v>310</v>
      </c>
      <c r="K14" s="3" t="s">
        <v>311</v>
      </c>
    </row>
    <row r="16" spans="1:11" x14ac:dyDescent="0.25">
      <c r="A16" s="15" t="s">
        <v>241</v>
      </c>
      <c r="B16" s="18">
        <v>43431</v>
      </c>
      <c r="C16" s="15"/>
      <c r="D16" s="7" t="s">
        <v>42</v>
      </c>
      <c r="E16" s="33">
        <v>25</v>
      </c>
      <c r="F16" s="19">
        <v>35</v>
      </c>
      <c r="G16" s="32">
        <v>7.8340750000000003</v>
      </c>
      <c r="H16" s="14">
        <v>4.9916597106234662E-4</v>
      </c>
    </row>
    <row r="17" spans="1:13" x14ac:dyDescent="0.25">
      <c r="A17" s="15" t="s">
        <v>242</v>
      </c>
      <c r="B17" s="18">
        <v>43431</v>
      </c>
      <c r="C17" s="15"/>
      <c r="D17" s="7" t="s">
        <v>47</v>
      </c>
      <c r="E17" s="33">
        <v>25</v>
      </c>
      <c r="F17" s="20">
        <v>33.433999999999997</v>
      </c>
      <c r="G17" s="30">
        <v>7.8614666666666677</v>
      </c>
      <c r="H17" s="14">
        <v>4.5092497528258446E-4</v>
      </c>
    </row>
    <row r="18" spans="1:13" x14ac:dyDescent="0.25">
      <c r="A18" s="15" t="s">
        <v>243</v>
      </c>
      <c r="B18" s="18">
        <v>43431</v>
      </c>
      <c r="C18" s="15"/>
      <c r="D18" s="7" t="s">
        <v>50</v>
      </c>
      <c r="E18" s="33">
        <v>25</v>
      </c>
      <c r="F18" s="19">
        <v>35</v>
      </c>
      <c r="G18" s="31">
        <v>8.0929999999999982</v>
      </c>
      <c r="H18" s="14">
        <v>3.6055512754654394E-4</v>
      </c>
    </row>
    <row r="19" spans="1:13" x14ac:dyDescent="0.25">
      <c r="A19">
        <v>201800771</v>
      </c>
      <c r="B19" s="16">
        <v>43312.301388888889</v>
      </c>
      <c r="C19" s="17" t="s">
        <v>248</v>
      </c>
      <c r="D19" s="7" t="s">
        <v>55</v>
      </c>
      <c r="E19" s="33">
        <v>25</v>
      </c>
      <c r="F19" s="19">
        <v>33.42</v>
      </c>
      <c r="G19" s="14">
        <v>7.9497</v>
      </c>
      <c r="H19" s="14">
        <v>5.567764362830605E-4</v>
      </c>
      <c r="J19" s="71">
        <v>7.927321353043717</v>
      </c>
      <c r="K19" s="6">
        <f>G19-J19</f>
        <v>2.2378646956282999E-2</v>
      </c>
      <c r="L19" s="71"/>
      <c r="M19" s="6"/>
    </row>
    <row r="20" spans="1:13" x14ac:dyDescent="0.25">
      <c r="A20">
        <v>2018008778</v>
      </c>
      <c r="B20" s="16">
        <v>43312.365277777775</v>
      </c>
      <c r="C20" s="17" t="s">
        <v>249</v>
      </c>
      <c r="D20" s="7" t="s">
        <v>58</v>
      </c>
      <c r="E20" s="33">
        <v>25</v>
      </c>
      <c r="F20" s="19">
        <v>33.46</v>
      </c>
      <c r="G20" s="14">
        <v>7.9176000000000002</v>
      </c>
      <c r="H20" s="14">
        <v>3.6055512754642083E-4</v>
      </c>
      <c r="J20" s="71">
        <v>7.9170947073601647</v>
      </c>
      <c r="K20" s="72">
        <f>G20-J20</f>
        <v>5.0529263983545292E-4</v>
      </c>
      <c r="L20" s="71"/>
      <c r="M20" s="6"/>
    </row>
    <row r="21" spans="1:13" x14ac:dyDescent="0.25">
      <c r="A21">
        <v>2018005747</v>
      </c>
      <c r="B21" s="16">
        <v>43326.568749999999</v>
      </c>
      <c r="C21" s="17" t="s">
        <v>250</v>
      </c>
      <c r="D21" s="7" t="s">
        <v>61</v>
      </c>
      <c r="E21" s="33">
        <v>25</v>
      </c>
      <c r="F21" s="19">
        <v>34.76</v>
      </c>
      <c r="G21" s="14">
        <v>7.9126333333333321</v>
      </c>
      <c r="H21" s="14">
        <v>2.3094010767582489E-4</v>
      </c>
      <c r="J21" s="71">
        <v>7.8974786081919497</v>
      </c>
      <c r="K21" s="6">
        <f t="shared" ref="K20:M55" si="0">G21-J21</f>
        <v>1.5154725141382386E-2</v>
      </c>
      <c r="L21" s="71"/>
      <c r="M21" s="6"/>
    </row>
    <row r="22" spans="1:13" x14ac:dyDescent="0.25">
      <c r="A22">
        <v>2018005580</v>
      </c>
      <c r="B22" s="16">
        <v>43355.462500000001</v>
      </c>
      <c r="C22" s="17" t="s">
        <v>251</v>
      </c>
      <c r="D22" s="7" t="s">
        <v>64</v>
      </c>
      <c r="E22" s="33">
        <v>25</v>
      </c>
      <c r="F22" s="22">
        <v>32.5</v>
      </c>
      <c r="G22" s="14">
        <v>7.9266333333333341</v>
      </c>
      <c r="H22" s="14">
        <v>1.1547005383816884E-4</v>
      </c>
      <c r="I22" s="21" t="s">
        <v>268</v>
      </c>
      <c r="J22" s="71">
        <v>7.9112780696233953</v>
      </c>
      <c r="K22" s="6">
        <f t="shared" si="0"/>
        <v>1.5355263709938782E-2</v>
      </c>
      <c r="L22" s="71"/>
      <c r="M22" s="6"/>
    </row>
    <row r="23" spans="1:13" x14ac:dyDescent="0.25">
      <c r="A23">
        <v>2018005592</v>
      </c>
      <c r="B23" s="16">
        <v>43355.40625</v>
      </c>
      <c r="C23" s="17" t="s">
        <v>252</v>
      </c>
      <c r="D23" s="7" t="s">
        <v>68</v>
      </c>
      <c r="E23" s="33">
        <v>25</v>
      </c>
      <c r="F23" s="22">
        <v>33.299999999999997</v>
      </c>
      <c r="G23" s="14">
        <v>7.9546999999999999</v>
      </c>
      <c r="H23" s="14">
        <v>5.9999999999993392E-4</v>
      </c>
      <c r="I23" s="21" t="s">
        <v>268</v>
      </c>
      <c r="J23" s="71">
        <v>7.9397197380969189</v>
      </c>
      <c r="K23" s="6">
        <f t="shared" si="0"/>
        <v>1.4980261903080994E-2</v>
      </c>
      <c r="L23" s="71"/>
      <c r="M23" s="6"/>
    </row>
    <row r="24" spans="1:13" x14ac:dyDescent="0.25">
      <c r="A24">
        <v>2018005604</v>
      </c>
      <c r="B24" s="16">
        <v>43355.275694444441</v>
      </c>
      <c r="C24" s="17" t="s">
        <v>253</v>
      </c>
      <c r="D24" s="7" t="s">
        <v>71</v>
      </c>
      <c r="E24" s="33">
        <v>25</v>
      </c>
      <c r="F24" s="22">
        <v>35.1</v>
      </c>
      <c r="G24" s="14">
        <v>7.898533333333333</v>
      </c>
      <c r="H24" s="14">
        <v>4.1633319989325181E-4</v>
      </c>
      <c r="I24" s="21" t="s">
        <v>268</v>
      </c>
      <c r="J24" s="71">
        <v>7.8797565112306476</v>
      </c>
      <c r="K24" s="6">
        <f t="shared" si="0"/>
        <v>1.8776822102685387E-2</v>
      </c>
      <c r="L24" s="71"/>
      <c r="M24" s="6"/>
    </row>
    <row r="25" spans="1:13" x14ac:dyDescent="0.25">
      <c r="A25">
        <v>2018005616</v>
      </c>
      <c r="B25" s="16">
        <v>43355.551388888889</v>
      </c>
      <c r="C25" s="17" t="s">
        <v>254</v>
      </c>
      <c r="D25" s="7" t="s">
        <v>74</v>
      </c>
      <c r="E25" s="33">
        <v>25</v>
      </c>
      <c r="F25" s="22">
        <v>32.799999999999997</v>
      </c>
      <c r="G25" s="14">
        <v>7.9609250000000005</v>
      </c>
      <c r="H25" s="14">
        <v>5.0579969684974645E-4</v>
      </c>
      <c r="I25" s="21" t="s">
        <v>268</v>
      </c>
      <c r="J25" s="71">
        <v>7.9495538800363734</v>
      </c>
      <c r="K25" s="6">
        <f t="shared" si="0"/>
        <v>1.1371119963627052E-2</v>
      </c>
      <c r="L25" s="71"/>
      <c r="M25" s="6"/>
    </row>
    <row r="26" spans="1:13" x14ac:dyDescent="0.25">
      <c r="A26">
        <v>2018005628</v>
      </c>
      <c r="B26" s="16">
        <v>43355.632638888892</v>
      </c>
      <c r="C26" s="17" t="s">
        <v>255</v>
      </c>
      <c r="D26" s="7" t="s">
        <v>82</v>
      </c>
      <c r="E26" s="33">
        <v>25</v>
      </c>
      <c r="F26" s="22">
        <v>31.1</v>
      </c>
      <c r="G26" s="14">
        <v>7.8746999999999998</v>
      </c>
      <c r="H26" s="14">
        <v>1.7320508075699685E-4</v>
      </c>
      <c r="I26" s="21" t="s">
        <v>268</v>
      </c>
      <c r="J26" s="71">
        <v>7.86899949788772</v>
      </c>
      <c r="K26" s="6">
        <f t="shared" si="0"/>
        <v>5.7005021122797928E-3</v>
      </c>
      <c r="L26" s="71"/>
      <c r="M26" s="6"/>
    </row>
    <row r="27" spans="1:13" x14ac:dyDescent="0.25">
      <c r="A27">
        <v>2018005640</v>
      </c>
      <c r="B27" s="16">
        <v>43355.652083333334</v>
      </c>
      <c r="C27" s="17" t="s">
        <v>256</v>
      </c>
      <c r="D27" s="7" t="s">
        <v>86</v>
      </c>
      <c r="E27" s="33">
        <v>25</v>
      </c>
      <c r="F27" s="22">
        <v>31</v>
      </c>
      <c r="G27" s="14">
        <v>7.8775333333333331</v>
      </c>
      <c r="H27" s="14">
        <v>4.0414518843267519E-4</v>
      </c>
      <c r="I27" s="21" t="s">
        <v>268</v>
      </c>
      <c r="J27" s="71">
        <v>7.8692967646020948</v>
      </c>
      <c r="K27" s="6">
        <f t="shared" si="0"/>
        <v>8.2365687312382363E-3</v>
      </c>
      <c r="L27" s="71"/>
      <c r="M27" s="6"/>
    </row>
    <row r="28" spans="1:13" x14ac:dyDescent="0.25">
      <c r="A28">
        <v>2018005652</v>
      </c>
      <c r="B28" s="16">
        <v>43353.583333333336</v>
      </c>
      <c r="C28" s="17" t="s">
        <v>257</v>
      </c>
      <c r="D28" s="7" t="s">
        <v>89</v>
      </c>
      <c r="E28" s="33">
        <v>25</v>
      </c>
      <c r="F28" s="22">
        <v>30.2</v>
      </c>
      <c r="G28" s="14">
        <v>7.9000000000000012</v>
      </c>
      <c r="H28" s="14">
        <v>1.9999999999997797E-4</v>
      </c>
      <c r="I28" s="21" t="s">
        <v>268</v>
      </c>
      <c r="J28" s="71">
        <v>7.8900486372348588</v>
      </c>
      <c r="K28" s="6">
        <f t="shared" si="0"/>
        <v>9.951362765142413E-3</v>
      </c>
      <c r="L28" s="71"/>
      <c r="M28" s="6"/>
    </row>
    <row r="29" spans="1:13" x14ac:dyDescent="0.25">
      <c r="A29">
        <v>2018005664</v>
      </c>
      <c r="B29" s="16">
        <v>43353.611111111109</v>
      </c>
      <c r="C29" s="17" t="s">
        <v>258</v>
      </c>
      <c r="D29" s="7" t="s">
        <v>92</v>
      </c>
      <c r="E29" s="33">
        <v>25</v>
      </c>
      <c r="F29" s="22">
        <v>31.7</v>
      </c>
      <c r="G29" s="14">
        <v>7.9724666666666666</v>
      </c>
      <c r="H29" s="14">
        <v>4.5092497528212487E-4</v>
      </c>
      <c r="I29" s="21" t="s">
        <v>268</v>
      </c>
      <c r="J29" s="71">
        <v>7.9596136479884825</v>
      </c>
      <c r="K29" s="6">
        <f t="shared" si="0"/>
        <v>1.2853018678184114E-2</v>
      </c>
      <c r="L29" s="71"/>
      <c r="M29" s="6"/>
    </row>
    <row r="30" spans="1:13" x14ac:dyDescent="0.25">
      <c r="A30">
        <v>2018005676</v>
      </c>
      <c r="B30" s="16">
        <v>43353.650694444441</v>
      </c>
      <c r="C30" s="17" t="s">
        <v>259</v>
      </c>
      <c r="D30" s="7" t="s">
        <v>98</v>
      </c>
      <c r="E30" s="33">
        <v>25</v>
      </c>
      <c r="F30" s="22">
        <v>33</v>
      </c>
      <c r="G30" s="14">
        <v>7.9803250000000006</v>
      </c>
      <c r="H30" s="14">
        <v>8.180260794537897E-4</v>
      </c>
      <c r="I30" s="21" t="s">
        <v>268</v>
      </c>
      <c r="J30" s="71">
        <v>7.9591806778217258</v>
      </c>
      <c r="K30" s="6">
        <f t="shared" si="0"/>
        <v>2.1144322178274777E-2</v>
      </c>
      <c r="L30" s="71"/>
      <c r="M30" s="6"/>
    </row>
    <row r="31" spans="1:13" x14ac:dyDescent="0.25">
      <c r="A31">
        <v>2018005688</v>
      </c>
      <c r="B31" s="16">
        <v>43353.774305555555</v>
      </c>
      <c r="C31" s="17" t="s">
        <v>260</v>
      </c>
      <c r="D31" s="7" t="s">
        <v>104</v>
      </c>
      <c r="E31" s="33">
        <v>25</v>
      </c>
      <c r="F31" s="22">
        <v>34.6</v>
      </c>
      <c r="G31" s="14">
        <v>7.9433000000000007</v>
      </c>
      <c r="H31" s="14">
        <v>1.7320508075699685E-4</v>
      </c>
      <c r="I31" s="21" t="s">
        <v>268</v>
      </c>
      <c r="J31" s="71">
        <v>7.9252978205599849</v>
      </c>
      <c r="K31" s="6">
        <f t="shared" si="0"/>
        <v>1.8002179440015809E-2</v>
      </c>
      <c r="L31" s="71"/>
      <c r="M31" s="6"/>
    </row>
    <row r="32" spans="1:13" x14ac:dyDescent="0.25">
      <c r="A32">
        <v>2018005700</v>
      </c>
      <c r="B32" s="16">
        <v>43354.634722222225</v>
      </c>
      <c r="C32" s="17" t="s">
        <v>261</v>
      </c>
      <c r="D32" s="7" t="s">
        <v>107</v>
      </c>
      <c r="E32" s="33">
        <v>25</v>
      </c>
      <c r="F32" s="22">
        <v>33.799999999999997</v>
      </c>
      <c r="G32" s="14">
        <v>7.9386999999999999</v>
      </c>
      <c r="H32" s="14">
        <v>5.567764362830605E-4</v>
      </c>
      <c r="I32" s="21" t="s">
        <v>268</v>
      </c>
      <c r="J32" s="71">
        <v>7.9215576503731953</v>
      </c>
      <c r="K32" s="6">
        <f t="shared" si="0"/>
        <v>1.7142349626804609E-2</v>
      </c>
      <c r="L32" s="71"/>
      <c r="M32" s="6"/>
    </row>
    <row r="33" spans="1:14" x14ac:dyDescent="0.25">
      <c r="A33">
        <v>2018005712</v>
      </c>
      <c r="B33" s="16">
        <v>43354.520138888889</v>
      </c>
      <c r="C33" s="17" t="s">
        <v>262</v>
      </c>
      <c r="D33" s="7" t="s">
        <v>112</v>
      </c>
      <c r="E33" s="33">
        <v>25</v>
      </c>
      <c r="F33" s="22">
        <v>34.4</v>
      </c>
      <c r="G33" s="14">
        <v>7.8646666666666674</v>
      </c>
      <c r="H33" s="14">
        <v>1.7897858344882837E-3</v>
      </c>
      <c r="I33" s="21" t="s">
        <v>268</v>
      </c>
      <c r="J33" s="71">
        <v>7.8557941511707705</v>
      </c>
      <c r="K33" s="6">
        <f t="shared" si="0"/>
        <v>8.8725154958968488E-3</v>
      </c>
      <c r="L33" s="71"/>
      <c r="M33" s="6"/>
    </row>
    <row r="34" spans="1:14" x14ac:dyDescent="0.25">
      <c r="A34">
        <v>2018005724</v>
      </c>
      <c r="B34" s="16">
        <v>43354.361111111109</v>
      </c>
      <c r="C34" s="17" t="s">
        <v>263</v>
      </c>
      <c r="D34" s="7" t="s">
        <v>119</v>
      </c>
      <c r="E34" s="33">
        <v>25</v>
      </c>
      <c r="F34" s="22">
        <v>34.6</v>
      </c>
      <c r="G34" s="14">
        <v>7.8765750000000008</v>
      </c>
      <c r="H34" s="14">
        <v>5.6789083458002026E-4</v>
      </c>
      <c r="I34" s="21" t="s">
        <v>268</v>
      </c>
      <c r="J34" s="71">
        <v>7.8699163203284535</v>
      </c>
      <c r="K34" s="6">
        <f t="shared" si="0"/>
        <v>6.6586796715473184E-3</v>
      </c>
      <c r="L34" s="71"/>
      <c r="M34" s="6"/>
    </row>
    <row r="35" spans="1:14" x14ac:dyDescent="0.25">
      <c r="A35">
        <v>2018005736</v>
      </c>
      <c r="B35" s="16">
        <v>43354.253472222219</v>
      </c>
      <c r="C35" s="17" t="s">
        <v>264</v>
      </c>
      <c r="D35" s="7" t="s">
        <v>123</v>
      </c>
      <c r="E35" s="33">
        <v>25</v>
      </c>
      <c r="F35" s="22">
        <v>34.700000000000003</v>
      </c>
      <c r="G35" s="14">
        <v>7.9222999999999999</v>
      </c>
      <c r="H35" s="14">
        <v>1.7320508075648405E-4</v>
      </c>
      <c r="I35" s="21" t="s">
        <v>268</v>
      </c>
      <c r="J35" s="71">
        <v>7.9051614096351956</v>
      </c>
      <c r="K35" s="6">
        <f t="shared" si="0"/>
        <v>1.7138590364804251E-2</v>
      </c>
      <c r="L35" s="71"/>
      <c r="M35" s="6"/>
    </row>
    <row r="36" spans="1:14" x14ac:dyDescent="0.25">
      <c r="A36">
        <v>2018005581</v>
      </c>
      <c r="B36" s="16">
        <v>43390.457638888889</v>
      </c>
      <c r="C36" s="17" t="s">
        <v>251</v>
      </c>
      <c r="D36" s="7" t="s">
        <v>126</v>
      </c>
      <c r="E36" s="33">
        <v>25</v>
      </c>
      <c r="F36" s="19">
        <v>32.549999999999997</v>
      </c>
      <c r="G36" s="14">
        <v>7.8834333333333335</v>
      </c>
      <c r="H36" s="14">
        <v>2.3094010767582489E-4</v>
      </c>
      <c r="J36" s="71">
        <v>7.8829909258013799</v>
      </c>
      <c r="K36" s="6">
        <f t="shared" si="0"/>
        <v>4.424075319535703E-4</v>
      </c>
      <c r="L36" s="71"/>
      <c r="M36" s="6"/>
    </row>
    <row r="37" spans="1:14" x14ac:dyDescent="0.25">
      <c r="A37">
        <v>2018005593</v>
      </c>
      <c r="B37" s="16">
        <v>43390.40625</v>
      </c>
      <c r="C37" s="17" t="s">
        <v>252</v>
      </c>
      <c r="D37" s="7" t="s">
        <v>131</v>
      </c>
      <c r="E37" s="33">
        <v>25</v>
      </c>
      <c r="F37" s="19">
        <v>32.020000000000003</v>
      </c>
      <c r="G37" s="14">
        <v>7.9308333333333332</v>
      </c>
      <c r="H37" s="14">
        <v>5.1316014394484826E-4</v>
      </c>
      <c r="J37" s="71">
        <v>7.9246286992250718</v>
      </c>
      <c r="K37" s="6">
        <f t="shared" si="0"/>
        <v>6.204634108261331E-3</v>
      </c>
      <c r="L37" s="71"/>
      <c r="M37" s="6"/>
    </row>
    <row r="38" spans="1:14" x14ac:dyDescent="0.25">
      <c r="A38">
        <v>2018005605</v>
      </c>
      <c r="B38" s="16">
        <v>43390.28125</v>
      </c>
      <c r="C38" s="17" t="s">
        <v>253</v>
      </c>
      <c r="D38" s="7" t="s">
        <v>134</v>
      </c>
      <c r="E38" s="33">
        <v>25</v>
      </c>
      <c r="F38" s="19">
        <v>35.01</v>
      </c>
      <c r="G38" s="14">
        <v>7.9042666666666674</v>
      </c>
      <c r="H38" s="14">
        <v>3.055050463305495E-4</v>
      </c>
      <c r="J38" s="71">
        <v>7.8839228220274284</v>
      </c>
      <c r="K38" s="6">
        <f t="shared" si="0"/>
        <v>2.0343844639238995E-2</v>
      </c>
      <c r="L38" s="71"/>
      <c r="M38" s="6"/>
    </row>
    <row r="39" spans="1:14" x14ac:dyDescent="0.25">
      <c r="A39">
        <v>2018005617</v>
      </c>
      <c r="B39" s="16">
        <v>43390.529166666667</v>
      </c>
      <c r="C39" s="17" t="s">
        <v>254</v>
      </c>
      <c r="D39" s="7" t="s">
        <v>139</v>
      </c>
      <c r="E39" s="33">
        <v>25</v>
      </c>
      <c r="F39" s="19">
        <v>33.25</v>
      </c>
      <c r="G39" s="14">
        <v>7.9462000000000002</v>
      </c>
      <c r="H39" s="14">
        <v>4.5825756949538818E-4</v>
      </c>
      <c r="J39" s="71">
        <v>7.9352598277489941</v>
      </c>
      <c r="K39" s="6">
        <f t="shared" si="0"/>
        <v>1.0940172251006075E-2</v>
      </c>
      <c r="L39" s="71"/>
      <c r="M39" s="6"/>
      <c r="N39" s="3"/>
    </row>
    <row r="40" spans="1:14" x14ac:dyDescent="0.25">
      <c r="A40">
        <v>2018005629</v>
      </c>
      <c r="B40" s="16">
        <v>43390.597222222219</v>
      </c>
      <c r="C40" s="17" t="s">
        <v>255</v>
      </c>
      <c r="D40" s="7" t="s">
        <v>146</v>
      </c>
      <c r="E40" s="33">
        <v>25</v>
      </c>
      <c r="F40" s="19">
        <v>30.98</v>
      </c>
      <c r="G40" s="14">
        <v>7.9479500000000005</v>
      </c>
      <c r="H40" s="14">
        <v>5.5075705472845541E-4</v>
      </c>
      <c r="J40" s="71">
        <v>7.9344476388704797</v>
      </c>
      <c r="K40" s="6">
        <f t="shared" si="0"/>
        <v>1.3502361129520857E-2</v>
      </c>
      <c r="L40" s="71"/>
      <c r="M40" s="6"/>
    </row>
    <row r="41" spans="1:14" x14ac:dyDescent="0.25">
      <c r="A41">
        <v>2018005641</v>
      </c>
      <c r="B41" s="16">
        <v>43390.620833333334</v>
      </c>
      <c r="C41" s="17" t="s">
        <v>256</v>
      </c>
      <c r="D41" s="7" t="s">
        <v>150</v>
      </c>
      <c r="E41" s="33">
        <v>25</v>
      </c>
      <c r="F41" s="19">
        <v>31.31</v>
      </c>
      <c r="G41" s="14">
        <v>7.9489749999999999</v>
      </c>
      <c r="H41" s="14">
        <v>6.0207972893944087E-4</v>
      </c>
      <c r="J41" s="71">
        <v>7.9374280386768117</v>
      </c>
      <c r="K41" s="6">
        <f t="shared" si="0"/>
        <v>1.1546961323188221E-2</v>
      </c>
      <c r="L41" s="71"/>
      <c r="M41" s="6"/>
      <c r="N41" s="6"/>
    </row>
    <row r="42" spans="1:14" x14ac:dyDescent="0.25">
      <c r="A42">
        <v>2018005653</v>
      </c>
      <c r="B42" s="16">
        <v>43388.556250000001</v>
      </c>
      <c r="C42" s="17" t="s">
        <v>257</v>
      </c>
      <c r="D42" s="7" t="s">
        <v>155</v>
      </c>
      <c r="E42" s="33">
        <v>25</v>
      </c>
      <c r="F42" s="19">
        <v>30.1</v>
      </c>
      <c r="G42" s="14">
        <v>7.9120333333333335</v>
      </c>
      <c r="H42" s="14">
        <v>1.5275252316532321E-4</v>
      </c>
      <c r="J42" s="71">
        <v>7.9145025373981452</v>
      </c>
      <c r="K42" s="6">
        <f t="shared" si="0"/>
        <v>-2.4692040648117697E-3</v>
      </c>
      <c r="L42" s="71"/>
      <c r="M42" s="6"/>
      <c r="N42" s="6"/>
    </row>
    <row r="43" spans="1:14" x14ac:dyDescent="0.25">
      <c r="A43">
        <v>2018005665</v>
      </c>
      <c r="B43" s="16">
        <v>43388.620833333334</v>
      </c>
      <c r="C43" s="17" t="s">
        <v>258</v>
      </c>
      <c r="D43" s="7" t="s">
        <v>158</v>
      </c>
      <c r="E43" s="33">
        <v>25</v>
      </c>
      <c r="F43" s="19">
        <v>30.83</v>
      </c>
      <c r="G43" s="14">
        <v>7.9527333333333337</v>
      </c>
      <c r="H43" s="14">
        <v>1.1547005383765604E-4</v>
      </c>
      <c r="J43" s="71">
        <v>7.9423326722550067</v>
      </c>
      <c r="K43" s="6">
        <f t="shared" si="0"/>
        <v>1.0400661078326934E-2</v>
      </c>
      <c r="L43" s="71"/>
      <c r="M43" s="6"/>
      <c r="N43" s="6"/>
    </row>
    <row r="44" spans="1:14" x14ac:dyDescent="0.25">
      <c r="A44">
        <v>2018005677</v>
      </c>
      <c r="B44" s="16">
        <v>43388.652777777781</v>
      </c>
      <c r="C44" s="17" t="s">
        <v>259</v>
      </c>
      <c r="D44" s="7" t="s">
        <v>162</v>
      </c>
      <c r="E44" s="33">
        <v>25</v>
      </c>
      <c r="F44" s="19">
        <v>31.34</v>
      </c>
      <c r="G44" s="14">
        <v>7.9711999999999996</v>
      </c>
      <c r="H44" s="14">
        <v>3.4641016151348093E-4</v>
      </c>
      <c r="J44" s="71">
        <v>7.9698504133543713</v>
      </c>
      <c r="K44" s="6">
        <f t="shared" si="0"/>
        <v>1.3495866456283423E-3</v>
      </c>
      <c r="L44" s="71"/>
      <c r="M44" s="6"/>
      <c r="N44" s="6"/>
    </row>
    <row r="45" spans="1:14" x14ac:dyDescent="0.25">
      <c r="A45">
        <v>2018005689</v>
      </c>
      <c r="B45" s="16">
        <v>43388.795138888891</v>
      </c>
      <c r="C45" s="17" t="s">
        <v>260</v>
      </c>
      <c r="D45" s="7" t="s">
        <v>166</v>
      </c>
      <c r="E45" s="33">
        <v>25</v>
      </c>
      <c r="F45" s="19">
        <v>34.1</v>
      </c>
      <c r="G45" s="14">
        <v>7.9063000000000008</v>
      </c>
      <c r="H45" s="14">
        <v>5.2915026221269203E-4</v>
      </c>
      <c r="J45" s="71">
        <v>7.89580154233564</v>
      </c>
      <c r="K45" s="6">
        <f t="shared" si="0"/>
        <v>1.049845766436075E-2</v>
      </c>
      <c r="L45" s="71"/>
      <c r="M45" s="6"/>
      <c r="N45" s="6"/>
    </row>
    <row r="46" spans="1:14" x14ac:dyDescent="0.25">
      <c r="A46">
        <v>2018005701</v>
      </c>
      <c r="B46" s="16">
        <v>43389.676388888889</v>
      </c>
      <c r="C46" s="17" t="s">
        <v>261</v>
      </c>
      <c r="D46" s="7" t="s">
        <v>173</v>
      </c>
      <c r="E46" s="33">
        <v>25</v>
      </c>
      <c r="F46" s="19">
        <v>33.86</v>
      </c>
      <c r="G46" s="14">
        <v>7.9329999999999998</v>
      </c>
      <c r="H46" s="14">
        <v>5.2281290471202144E-4</v>
      </c>
      <c r="J46" s="71">
        <v>7.9238295255747051</v>
      </c>
      <c r="K46" s="6">
        <f t="shared" si="0"/>
        <v>9.1704744252947279E-3</v>
      </c>
      <c r="L46" s="71"/>
      <c r="M46" s="6"/>
      <c r="N46" s="6"/>
    </row>
    <row r="47" spans="1:14" x14ac:dyDescent="0.25">
      <c r="A47">
        <v>2018005713</v>
      </c>
      <c r="B47" s="16">
        <v>43389.575694444444</v>
      </c>
      <c r="C47" s="17" t="s">
        <v>262</v>
      </c>
      <c r="D47" s="7" t="s">
        <v>177</v>
      </c>
      <c r="E47" s="33">
        <v>25</v>
      </c>
      <c r="F47" s="22">
        <v>34.299999999999997</v>
      </c>
      <c r="G47" s="14">
        <v>7.8824199999999989</v>
      </c>
      <c r="H47" s="14">
        <v>6.379655163093129E-4</v>
      </c>
      <c r="I47" s="21" t="s">
        <v>268</v>
      </c>
      <c r="J47" s="71">
        <v>7.8712345835341644</v>
      </c>
      <c r="K47" s="6">
        <f t="shared" si="0"/>
        <v>1.1185416465834486E-2</v>
      </c>
      <c r="L47" s="71"/>
      <c r="M47" s="6"/>
      <c r="N47" s="6"/>
    </row>
    <row r="48" spans="1:14" x14ac:dyDescent="0.25">
      <c r="A48">
        <v>2018005725</v>
      </c>
      <c r="B48" s="16">
        <v>43389.433333333334</v>
      </c>
      <c r="C48" s="17" t="s">
        <v>263</v>
      </c>
      <c r="D48" s="7" t="s">
        <v>183</v>
      </c>
      <c r="E48" s="33">
        <v>25</v>
      </c>
      <c r="F48" s="19">
        <v>34.6</v>
      </c>
      <c r="G48" s="14">
        <v>7.875633333333333</v>
      </c>
      <c r="H48" s="14">
        <v>2.0816659994662591E-4</v>
      </c>
      <c r="J48" s="71">
        <v>7.8644324932624317</v>
      </c>
      <c r="K48" s="6">
        <f t="shared" si="0"/>
        <v>1.1200840070901386E-2</v>
      </c>
      <c r="L48" s="71"/>
      <c r="M48" s="6"/>
      <c r="N48" s="6"/>
    </row>
    <row r="49" spans="1:14" x14ac:dyDescent="0.25">
      <c r="A49">
        <v>2018005737</v>
      </c>
      <c r="B49" s="16">
        <v>43389.339583333334</v>
      </c>
      <c r="C49" s="17" t="s">
        <v>264</v>
      </c>
      <c r="D49" s="7" t="s">
        <v>187</v>
      </c>
      <c r="E49" s="33">
        <v>25</v>
      </c>
      <c r="F49" s="22">
        <v>34.700000000000003</v>
      </c>
      <c r="G49" s="14">
        <v>7.860125</v>
      </c>
      <c r="H49" s="14">
        <v>8.2209083034256102E-4</v>
      </c>
      <c r="I49" s="21" t="s">
        <v>268</v>
      </c>
      <c r="J49" s="71">
        <v>7.8400898404661579</v>
      </c>
      <c r="K49" s="6">
        <f t="shared" si="0"/>
        <v>2.0035159533842162E-2</v>
      </c>
      <c r="L49" s="71"/>
      <c r="M49" s="6"/>
      <c r="N49" s="6"/>
    </row>
    <row r="50" spans="1:14" x14ac:dyDescent="0.25">
      <c r="A50" s="15" t="s">
        <v>243</v>
      </c>
      <c r="C50" s="15"/>
      <c r="D50" s="7" t="s">
        <v>192</v>
      </c>
      <c r="E50" s="33">
        <v>25</v>
      </c>
      <c r="F50" s="19">
        <v>35</v>
      </c>
      <c r="G50" s="31">
        <v>8.0961200000000009</v>
      </c>
      <c r="H50" s="14">
        <v>7.5630681604772483E-4</v>
      </c>
      <c r="K50" s="6"/>
      <c r="M50" s="6"/>
    </row>
    <row r="51" spans="1:14" x14ac:dyDescent="0.25">
      <c r="A51" s="15" t="s">
        <v>241</v>
      </c>
      <c r="C51" s="15"/>
      <c r="D51" s="7" t="s">
        <v>197</v>
      </c>
      <c r="E51" s="33">
        <v>25</v>
      </c>
      <c r="F51" s="19">
        <v>35</v>
      </c>
      <c r="G51" s="32">
        <v>7.8340666666666658</v>
      </c>
      <c r="H51" s="14">
        <v>1.1547005383816883E-4</v>
      </c>
      <c r="K51" s="6">
        <f>AVERAGE(K19:K49)</f>
        <v>1.1566903041405396E-2</v>
      </c>
      <c r="M51" s="6"/>
    </row>
    <row r="52" spans="1:14" x14ac:dyDescent="0.25">
      <c r="A52" s="15" t="s">
        <v>242</v>
      </c>
      <c r="C52" s="15"/>
      <c r="D52" s="7" t="s">
        <v>201</v>
      </c>
      <c r="E52" s="33">
        <v>25</v>
      </c>
      <c r="F52" s="11">
        <v>33.433999999999997</v>
      </c>
      <c r="G52" s="30">
        <v>7.8593000000000002</v>
      </c>
      <c r="H52" s="14">
        <v>9.9999999999766942E-5</v>
      </c>
      <c r="K52" s="6"/>
    </row>
    <row r="53" spans="1:14" x14ac:dyDescent="0.25">
      <c r="D53" s="9" t="s">
        <v>245</v>
      </c>
      <c r="E53" s="34">
        <v>25</v>
      </c>
      <c r="F53" s="25">
        <v>33.433999999999997</v>
      </c>
      <c r="G53" s="26">
        <v>7.8595333333333341</v>
      </c>
      <c r="H53" s="26">
        <v>3.7859388972015246E-4</v>
      </c>
      <c r="K53" s="6"/>
    </row>
    <row r="54" spans="1:14" x14ac:dyDescent="0.25">
      <c r="D54" s="9" t="s">
        <v>244</v>
      </c>
      <c r="E54" s="34">
        <v>25</v>
      </c>
      <c r="F54" s="25">
        <v>33.433999999999997</v>
      </c>
      <c r="G54" s="26">
        <v>7.8567999999999998</v>
      </c>
      <c r="H54" s="26">
        <v>3.4641016151348093E-4</v>
      </c>
      <c r="K54" s="6"/>
    </row>
    <row r="55" spans="1:14" x14ac:dyDescent="0.25">
      <c r="D55" s="9" t="s">
        <v>246</v>
      </c>
      <c r="E55" s="34">
        <v>25</v>
      </c>
      <c r="F55" s="25">
        <v>33.433999999999997</v>
      </c>
      <c r="G55" s="26">
        <v>7.8499333333333325</v>
      </c>
      <c r="H55" s="26">
        <v>1.1930353445449586E-3</v>
      </c>
      <c r="K55" s="6"/>
    </row>
    <row r="57" spans="1:14" x14ac:dyDescent="0.25">
      <c r="A57" s="15"/>
      <c r="B57" s="15"/>
      <c r="C57" s="15"/>
      <c r="G57"/>
      <c r="H57"/>
    </row>
    <row r="58" spans="1:14" x14ac:dyDescent="0.25">
      <c r="A58" s="15"/>
      <c r="B58" s="15"/>
      <c r="C58" s="15"/>
      <c r="G58"/>
      <c r="H58"/>
    </row>
    <row r="59" spans="1:14" x14ac:dyDescent="0.25">
      <c r="A59" s="15"/>
      <c r="B59" s="15"/>
      <c r="C59" s="15"/>
      <c r="G59"/>
      <c r="H59"/>
    </row>
    <row r="60" spans="1:14" x14ac:dyDescent="0.25">
      <c r="A60" s="15"/>
      <c r="B60" s="15"/>
      <c r="C60" s="15"/>
      <c r="G60"/>
      <c r="H60"/>
    </row>
    <row r="62" spans="1:14" x14ac:dyDescent="0.25">
      <c r="A62" s="15"/>
      <c r="B62" s="15"/>
      <c r="C62" s="15"/>
      <c r="G62"/>
      <c r="H62"/>
    </row>
    <row r="63" spans="1:14" x14ac:dyDescent="0.25">
      <c r="A63" s="65" t="s">
        <v>305</v>
      </c>
      <c r="B63" s="15"/>
      <c r="C63" s="15"/>
      <c r="G63"/>
      <c r="H63"/>
      <c r="I63" s="49" t="s">
        <v>301</v>
      </c>
    </row>
    <row r="64" spans="1:14" ht="17.25" x14ac:dyDescent="0.25">
      <c r="A64" s="60" t="s">
        <v>296</v>
      </c>
      <c r="F64" t="s">
        <v>302</v>
      </c>
      <c r="G64" s="11" t="s">
        <v>290</v>
      </c>
      <c r="I64" s="49" t="s">
        <v>304</v>
      </c>
    </row>
    <row r="65" spans="1:11" x14ac:dyDescent="0.25">
      <c r="A65" s="15" t="s">
        <v>243</v>
      </c>
      <c r="B65" s="18">
        <v>43431</v>
      </c>
      <c r="C65" t="s">
        <v>293</v>
      </c>
      <c r="D65" s="7" t="s">
        <v>50</v>
      </c>
      <c r="E65" s="11">
        <v>35</v>
      </c>
      <c r="F65" s="11">
        <v>8.0930999999999997</v>
      </c>
      <c r="G65" s="53">
        <v>8.090427852561568</v>
      </c>
      <c r="H65"/>
      <c r="I65" s="63">
        <f>G65-F65</f>
        <v>-2.6721474384316934E-3</v>
      </c>
      <c r="J65" s="11"/>
      <c r="K65" s="13"/>
    </row>
    <row r="66" spans="1:11" x14ac:dyDescent="0.25">
      <c r="B66" s="18">
        <v>43431</v>
      </c>
      <c r="D66" t="s">
        <v>51</v>
      </c>
      <c r="E66" s="11">
        <v>35</v>
      </c>
      <c r="F66" s="64">
        <v>8.0911000000000008</v>
      </c>
      <c r="G66" s="53">
        <v>8.090427852561568</v>
      </c>
      <c r="H66"/>
      <c r="I66" s="63">
        <f>G66-F66</f>
        <v>-6.7214743843280189E-4</v>
      </c>
      <c r="J66" s="11"/>
      <c r="K66" s="13"/>
    </row>
    <row r="67" spans="1:11" x14ac:dyDescent="0.25">
      <c r="B67" s="18">
        <v>43431</v>
      </c>
      <c r="D67" t="s">
        <v>52</v>
      </c>
      <c r="E67" s="11">
        <v>35</v>
      </c>
      <c r="F67" s="11">
        <v>8.0932999999999993</v>
      </c>
      <c r="G67" s="53">
        <v>8.090427852561568</v>
      </c>
      <c r="H67"/>
      <c r="I67" s="63">
        <f t="shared" ref="I67:I74" si="1">G67-F67</f>
        <v>-2.8721474384312273E-3</v>
      </c>
      <c r="J67" s="11"/>
      <c r="K67" s="13"/>
    </row>
    <row r="68" spans="1:11" x14ac:dyDescent="0.25">
      <c r="B68" s="18">
        <v>43431</v>
      </c>
      <c r="D68" t="s">
        <v>53</v>
      </c>
      <c r="E68" s="11">
        <v>35</v>
      </c>
      <c r="F68" s="64">
        <v>8.0945999999999998</v>
      </c>
      <c r="G68" s="53">
        <v>8.090427852561568</v>
      </c>
      <c r="H68"/>
      <c r="I68" s="63">
        <f t="shared" si="1"/>
        <v>-4.1721474384317503E-3</v>
      </c>
      <c r="J68" s="11"/>
      <c r="K68" s="13"/>
    </row>
    <row r="69" spans="1:11" x14ac:dyDescent="0.25">
      <c r="B69" s="18">
        <v>43431</v>
      </c>
      <c r="D69" t="s">
        <v>54</v>
      </c>
      <c r="E69" s="11">
        <v>35</v>
      </c>
      <c r="F69" s="11">
        <v>8.0925999999999991</v>
      </c>
      <c r="G69" s="53">
        <v>8.090427852561568</v>
      </c>
      <c r="H69" s="7"/>
      <c r="I69" s="63">
        <f t="shared" si="1"/>
        <v>-2.1721474384310824E-3</v>
      </c>
      <c r="J69" s="11"/>
      <c r="K69" s="13"/>
    </row>
    <row r="70" spans="1:11" x14ac:dyDescent="0.25">
      <c r="A70" s="15" t="s">
        <v>243</v>
      </c>
      <c r="B70" s="18">
        <v>43431</v>
      </c>
      <c r="C70" t="s">
        <v>294</v>
      </c>
      <c r="D70" s="7" t="s">
        <v>192</v>
      </c>
      <c r="E70" s="11">
        <v>35</v>
      </c>
      <c r="F70" s="11">
        <v>8.0953999999999997</v>
      </c>
      <c r="G70" s="53">
        <v>8.090427852561568</v>
      </c>
      <c r="H70" s="51"/>
      <c r="I70" s="63">
        <f t="shared" si="1"/>
        <v>-4.9721474384316622E-3</v>
      </c>
      <c r="J70" s="14"/>
      <c r="K70" s="13"/>
    </row>
    <row r="71" spans="1:11" x14ac:dyDescent="0.25">
      <c r="B71" s="18">
        <v>43431</v>
      </c>
      <c r="D71" t="s">
        <v>193</v>
      </c>
      <c r="E71" s="11">
        <v>35</v>
      </c>
      <c r="F71" s="11">
        <v>8.0966000000000005</v>
      </c>
      <c r="G71" s="53">
        <v>8.090427852561568</v>
      </c>
      <c r="H71" s="51"/>
      <c r="I71" s="63">
        <f t="shared" si="1"/>
        <v>-6.1721474384324182E-3</v>
      </c>
      <c r="J71" s="11"/>
      <c r="K71" s="11"/>
    </row>
    <row r="72" spans="1:11" x14ac:dyDescent="0.25">
      <c r="B72" s="18">
        <v>43431</v>
      </c>
      <c r="D72" t="s">
        <v>194</v>
      </c>
      <c r="E72" s="11">
        <v>35</v>
      </c>
      <c r="F72" s="11">
        <v>8.0952000000000002</v>
      </c>
      <c r="G72" s="53">
        <v>8.090427852561568</v>
      </c>
      <c r="H72" s="51"/>
      <c r="I72" s="63">
        <f t="shared" si="1"/>
        <v>-4.7721474384321283E-3</v>
      </c>
      <c r="J72" s="11"/>
      <c r="K72" s="11"/>
    </row>
    <row r="73" spans="1:11" x14ac:dyDescent="0.25">
      <c r="B73" s="18">
        <v>43431</v>
      </c>
      <c r="D73" t="s">
        <v>195</v>
      </c>
      <c r="E73" s="11">
        <v>35</v>
      </c>
      <c r="F73" s="11">
        <v>8.0968</v>
      </c>
      <c r="G73" s="53">
        <v>8.090427852561568</v>
      </c>
      <c r="H73" s="51"/>
      <c r="I73" s="63">
        <f t="shared" si="1"/>
        <v>-6.3721474384319521E-3</v>
      </c>
      <c r="J73" s="11"/>
      <c r="K73" s="11"/>
    </row>
    <row r="74" spans="1:11" x14ac:dyDescent="0.25">
      <c r="B74" s="18">
        <v>43431</v>
      </c>
      <c r="D74" t="s">
        <v>196</v>
      </c>
      <c r="E74" s="11">
        <v>35</v>
      </c>
      <c r="F74" s="11">
        <v>8.0966000000000005</v>
      </c>
      <c r="G74" s="53">
        <v>8.090427852561568</v>
      </c>
      <c r="H74" s="51"/>
      <c r="I74" s="63">
        <f t="shared" si="1"/>
        <v>-6.1721474384324182E-3</v>
      </c>
      <c r="J74" s="11"/>
      <c r="K74" s="11"/>
    </row>
    <row r="75" spans="1:11" x14ac:dyDescent="0.25">
      <c r="E75" s="3" t="s">
        <v>303</v>
      </c>
      <c r="H75" s="50"/>
    </row>
    <row r="76" spans="1:11" x14ac:dyDescent="0.25">
      <c r="E76" s="8" t="s">
        <v>286</v>
      </c>
      <c r="F76" s="24">
        <f>STDEV(F65:F74)</f>
        <v>1.9431074768697352E-3</v>
      </c>
      <c r="G76" s="23"/>
      <c r="H76" s="23" t="s">
        <v>285</v>
      </c>
      <c r="I76" s="24">
        <f>AVERAGE(I65:I74)</f>
        <v>-4.1021474384319136E-3</v>
      </c>
    </row>
    <row r="77" spans="1:11" x14ac:dyDescent="0.25">
      <c r="E77" s="66" t="s">
        <v>287</v>
      </c>
      <c r="F77" s="29">
        <f>STDEV(F65,F67,F69:F74)</f>
        <v>1.7237832147430977E-3</v>
      </c>
      <c r="G77" s="28"/>
      <c r="H77" s="28"/>
      <c r="I77" s="29">
        <f>AVERAGE(I65,I67,I69:I74)</f>
        <v>-4.5221474384318228E-3</v>
      </c>
    </row>
    <row r="78" spans="1:11" x14ac:dyDescent="0.25">
      <c r="E78" s="27" t="s">
        <v>288</v>
      </c>
      <c r="F78" s="29">
        <f>STDEV(F65,F67,F69)</f>
        <v>3.6055512754654394E-4</v>
      </c>
      <c r="G78" s="28"/>
      <c r="H78" s="28"/>
      <c r="I78" s="29">
        <f>AVERAGE(I65,I67,I69)</f>
        <v>-2.5721474384313345E-3</v>
      </c>
    </row>
    <row r="79" spans="1:11" x14ac:dyDescent="0.25">
      <c r="E79" s="27" t="s">
        <v>289</v>
      </c>
      <c r="F79" s="29">
        <f>STDEV(F70:F74)</f>
        <v>7.5630681604772483E-4</v>
      </c>
      <c r="G79" s="28"/>
      <c r="H79" s="28"/>
      <c r="I79" s="29">
        <f>AVERAGE(I70:I74)</f>
        <v>-5.692147438432116E-3</v>
      </c>
    </row>
    <row r="81" spans="1:9" x14ac:dyDescent="0.25">
      <c r="A81" t="s">
        <v>297</v>
      </c>
      <c r="G81" s="11" t="s">
        <v>298</v>
      </c>
    </row>
    <row r="82" spans="1:9" x14ac:dyDescent="0.25">
      <c r="D82" s="3" t="s">
        <v>42</v>
      </c>
      <c r="E82" s="11">
        <v>35</v>
      </c>
      <c r="F82" s="11">
        <v>7.8341000000000003</v>
      </c>
      <c r="G82" s="11">
        <f>AVERAGE(F82,F84:F86)</f>
        <v>7.8340750000000003</v>
      </c>
      <c r="H82" s="13">
        <f>STDEV(F82,F84:F86)</f>
        <v>4.9916597106234662E-4</v>
      </c>
    </row>
    <row r="83" spans="1:9" x14ac:dyDescent="0.25">
      <c r="D83" t="s">
        <v>43</v>
      </c>
      <c r="E83" s="11">
        <v>35</v>
      </c>
      <c r="F83" s="64">
        <v>7.8353999999999999</v>
      </c>
      <c r="H83" s="13"/>
    </row>
    <row r="84" spans="1:9" x14ac:dyDescent="0.25">
      <c r="D84" t="s">
        <v>44</v>
      </c>
      <c r="E84" s="11">
        <v>35</v>
      </c>
      <c r="F84" s="11">
        <v>7.8346</v>
      </c>
      <c r="H84" s="13"/>
    </row>
    <row r="85" spans="1:9" x14ac:dyDescent="0.25">
      <c r="D85" t="s">
        <v>45</v>
      </c>
      <c r="E85" s="11">
        <v>35</v>
      </c>
      <c r="F85" s="23">
        <v>7.8334000000000001</v>
      </c>
      <c r="H85" s="13"/>
    </row>
    <row r="86" spans="1:9" x14ac:dyDescent="0.25">
      <c r="D86" t="s">
        <v>46</v>
      </c>
      <c r="E86" s="11">
        <v>35</v>
      </c>
      <c r="F86" s="11">
        <v>7.8342000000000001</v>
      </c>
      <c r="H86" s="13"/>
    </row>
    <row r="87" spans="1:9" x14ac:dyDescent="0.25">
      <c r="D87" s="3" t="s">
        <v>197</v>
      </c>
      <c r="E87" s="11">
        <v>35</v>
      </c>
      <c r="F87" s="14">
        <v>7.8339999999999996</v>
      </c>
      <c r="G87" s="14">
        <f>AVERAGE(F87:F88,F90)</f>
        <v>7.8340666666666658</v>
      </c>
      <c r="H87" s="13">
        <f>STDEV(F87:F88,F90)</f>
        <v>1.1547005383816883E-4</v>
      </c>
      <c r="I87" s="54"/>
    </row>
    <row r="88" spans="1:9" x14ac:dyDescent="0.25">
      <c r="D88" t="s">
        <v>198</v>
      </c>
      <c r="E88" s="11">
        <v>35</v>
      </c>
      <c r="F88" s="14">
        <v>7.8339999999999996</v>
      </c>
      <c r="I88" s="54"/>
    </row>
    <row r="89" spans="1:9" x14ac:dyDescent="0.25">
      <c r="D89" t="s">
        <v>199</v>
      </c>
      <c r="E89" s="11">
        <v>35</v>
      </c>
      <c r="F89" s="64">
        <v>7.8333000000000004</v>
      </c>
      <c r="I89" s="54"/>
    </row>
    <row r="90" spans="1:9" x14ac:dyDescent="0.25">
      <c r="D90" t="s">
        <v>200</v>
      </c>
      <c r="E90" s="11">
        <v>35</v>
      </c>
      <c r="F90" s="11">
        <v>7.8342000000000001</v>
      </c>
      <c r="I90" s="54"/>
    </row>
    <row r="91" spans="1:9" x14ac:dyDescent="0.25">
      <c r="E91" s="3" t="s">
        <v>303</v>
      </c>
      <c r="F91" s="59"/>
      <c r="G91" s="50"/>
      <c r="H91" s="53"/>
      <c r="I91" s="54"/>
    </row>
    <row r="92" spans="1:9" x14ac:dyDescent="0.25">
      <c r="E92" t="s">
        <v>286</v>
      </c>
      <c r="F92" s="14">
        <f>STDEV(F82:F90)</f>
        <v>6.224949798993533E-4</v>
      </c>
      <c r="G92" s="50"/>
      <c r="H92" s="53"/>
      <c r="I92" s="54"/>
    </row>
    <row r="93" spans="1:9" x14ac:dyDescent="0.25">
      <c r="E93" s="3" t="s">
        <v>287</v>
      </c>
      <c r="F93" s="51">
        <f>STDEV(F82,F84:F88,F90)</f>
        <v>3.5923198500079843E-4</v>
      </c>
      <c r="G93" s="50"/>
      <c r="H93" s="53"/>
      <c r="I93" s="54"/>
    </row>
    <row r="94" spans="1:9" x14ac:dyDescent="0.25">
      <c r="E94" t="s">
        <v>299</v>
      </c>
      <c r="F94" s="14">
        <f>STDEV(F82,F84:F85,F86)</f>
        <v>4.9916597106234662E-4</v>
      </c>
      <c r="G94" s="50"/>
      <c r="H94" s="52"/>
      <c r="I94" s="52"/>
    </row>
    <row r="95" spans="1:9" x14ac:dyDescent="0.25">
      <c r="E95" t="s">
        <v>300</v>
      </c>
      <c r="F95" s="13">
        <f>STDEV(F87:F88,F90)</f>
        <v>1.1547005383816883E-4</v>
      </c>
      <c r="G95" s="50"/>
      <c r="H95" s="55"/>
      <c r="I95" s="52"/>
    </row>
    <row r="96" spans="1:9" ht="15.75" x14ac:dyDescent="0.25">
      <c r="E96" s="62"/>
      <c r="F96" s="59"/>
      <c r="G96" s="50"/>
      <c r="H96" s="55"/>
      <c r="I96" s="56"/>
    </row>
    <row r="97" spans="5:9" x14ac:dyDescent="0.25">
      <c r="E97" s="62"/>
      <c r="F97" s="59"/>
      <c r="G97" s="50"/>
      <c r="H97" s="57"/>
      <c r="I97" s="58"/>
    </row>
    <row r="98" spans="5:9" x14ac:dyDescent="0.25">
      <c r="E98" s="62"/>
      <c r="F98" s="59"/>
      <c r="G98" s="50"/>
    </row>
    <row r="99" spans="5:9" x14ac:dyDescent="0.25">
      <c r="E99" s="62"/>
      <c r="F99" s="59"/>
      <c r="G99" s="50"/>
    </row>
    <row r="100" spans="5:9" x14ac:dyDescent="0.25">
      <c r="E100" s="58"/>
      <c r="F100" s="58"/>
    </row>
    <row r="234" spans="4:8" x14ac:dyDescent="0.25">
      <c r="D234" t="s">
        <v>218</v>
      </c>
      <c r="G234"/>
      <c r="H234"/>
    </row>
    <row r="236" spans="4:8" x14ac:dyDescent="0.25">
      <c r="D236" t="s">
        <v>37</v>
      </c>
      <c r="E236" t="s">
        <v>39</v>
      </c>
      <c r="F236" t="s">
        <v>38</v>
      </c>
      <c r="G236"/>
      <c r="H236"/>
    </row>
    <row r="237" spans="4:8" x14ac:dyDescent="0.25">
      <c r="E237" t="s">
        <v>223</v>
      </c>
      <c r="F237" t="s">
        <v>224</v>
      </c>
      <c r="G237"/>
      <c r="H237"/>
    </row>
    <row r="238" spans="4:8" x14ac:dyDescent="0.25">
      <c r="D238" t="s">
        <v>37</v>
      </c>
      <c r="E238" t="s">
        <v>39</v>
      </c>
      <c r="F238" t="s">
        <v>38</v>
      </c>
      <c r="G238"/>
      <c r="H23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2"/>
  <sheetViews>
    <sheetView topLeftCell="A13" workbookViewId="0">
      <selection activeCell="K17" sqref="K17"/>
    </sheetView>
  </sheetViews>
  <sheetFormatPr defaultRowHeight="15" x14ac:dyDescent="0.25"/>
  <cols>
    <col min="1" max="1" width="20.85546875" customWidth="1"/>
    <col min="2" max="2" width="17.5703125" bestFit="1" customWidth="1"/>
    <col min="3" max="3" width="16.85546875" customWidth="1"/>
    <col min="4" max="4" width="26.42578125" bestFit="1" customWidth="1"/>
    <col min="5" max="5" width="17.28515625" bestFit="1" customWidth="1"/>
    <col min="6" max="6" width="12.7109375" bestFit="1" customWidth="1"/>
    <col min="7" max="7" width="19.140625" style="11" bestFit="1" customWidth="1"/>
    <col min="8" max="8" width="11.5703125" style="11" bestFit="1" customWidth="1"/>
    <col min="9" max="9" width="41.42578125" bestFit="1" customWidth="1"/>
  </cols>
  <sheetData>
    <row r="2" spans="1:9" x14ac:dyDescent="0.25">
      <c r="A2" t="s">
        <v>228</v>
      </c>
      <c r="G2"/>
      <c r="H2"/>
    </row>
    <row r="3" spans="1:9" x14ac:dyDescent="0.25">
      <c r="A3" t="s">
        <v>229</v>
      </c>
      <c r="F3" s="1"/>
      <c r="G3"/>
      <c r="H3"/>
    </row>
    <row r="4" spans="1:9" x14ac:dyDescent="0.25">
      <c r="A4" t="s">
        <v>230</v>
      </c>
      <c r="G4"/>
      <c r="H4"/>
    </row>
    <row r="5" spans="1:9" x14ac:dyDescent="0.25">
      <c r="A5" t="s">
        <v>231</v>
      </c>
      <c r="G5"/>
      <c r="H5"/>
    </row>
    <row r="7" spans="1:9" x14ac:dyDescent="0.25">
      <c r="A7" t="s">
        <v>10</v>
      </c>
      <c r="G7"/>
      <c r="H7"/>
    </row>
    <row r="8" spans="1:9" x14ac:dyDescent="0.25">
      <c r="A8" t="s">
        <v>232</v>
      </c>
      <c r="G8"/>
      <c r="H8"/>
    </row>
    <row r="10" spans="1:9" x14ac:dyDescent="0.25">
      <c r="A10" t="s">
        <v>233</v>
      </c>
      <c r="G10"/>
      <c r="H10"/>
    </row>
    <row r="11" spans="1:9" x14ac:dyDescent="0.25">
      <c r="A11" t="s">
        <v>234</v>
      </c>
      <c r="G11"/>
      <c r="H11"/>
    </row>
    <row r="12" spans="1:9" x14ac:dyDescent="0.25">
      <c r="A12" t="s">
        <v>236</v>
      </c>
      <c r="B12" t="s">
        <v>235</v>
      </c>
      <c r="G12"/>
      <c r="H12"/>
    </row>
    <row r="13" spans="1:9" x14ac:dyDescent="0.25">
      <c r="G13"/>
      <c r="H13"/>
    </row>
    <row r="14" spans="1:9" ht="17.25" x14ac:dyDescent="0.25">
      <c r="A14" s="3" t="s">
        <v>226</v>
      </c>
      <c r="B14" s="3" t="s">
        <v>271</v>
      </c>
      <c r="C14" s="3" t="s">
        <v>270</v>
      </c>
      <c r="D14" s="3" t="s">
        <v>247</v>
      </c>
      <c r="E14" s="3" t="s">
        <v>269</v>
      </c>
      <c r="F14" s="3" t="s">
        <v>238</v>
      </c>
      <c r="G14" s="12" t="s">
        <v>225</v>
      </c>
      <c r="H14" s="12" t="s">
        <v>227</v>
      </c>
      <c r="I14" s="3" t="s">
        <v>267</v>
      </c>
    </row>
    <row r="16" spans="1:9" x14ac:dyDescent="0.25">
      <c r="A16" s="15" t="s">
        <v>241</v>
      </c>
      <c r="B16" s="18">
        <v>43431</v>
      </c>
      <c r="C16" s="15"/>
      <c r="D16" s="7" t="s">
        <v>42</v>
      </c>
      <c r="E16" s="33">
        <v>25</v>
      </c>
      <c r="F16" s="19">
        <v>35</v>
      </c>
      <c r="G16" s="32">
        <v>7.8340750000000003</v>
      </c>
      <c r="H16" s="14">
        <v>4.9916597106234662E-4</v>
      </c>
    </row>
    <row r="17" spans="1:10" x14ac:dyDescent="0.25">
      <c r="A17" s="15" t="s">
        <v>242</v>
      </c>
      <c r="B17" s="18">
        <v>43431</v>
      </c>
      <c r="C17" s="15"/>
      <c r="D17" s="7" t="s">
        <v>47</v>
      </c>
      <c r="E17" s="33">
        <v>25</v>
      </c>
      <c r="F17" s="20">
        <v>33.433999999999997</v>
      </c>
      <c r="G17" s="30">
        <v>7.8614666666666677</v>
      </c>
      <c r="H17" s="14">
        <v>4.5092497528258446E-4</v>
      </c>
    </row>
    <row r="18" spans="1:10" ht="17.25" x14ac:dyDescent="0.25">
      <c r="A18" s="15" t="s">
        <v>243</v>
      </c>
      <c r="B18" s="18">
        <v>43431</v>
      </c>
      <c r="C18" s="15"/>
      <c r="D18" s="7" t="s">
        <v>50</v>
      </c>
      <c r="E18" s="33">
        <v>25</v>
      </c>
      <c r="F18" s="19">
        <v>35</v>
      </c>
      <c r="G18" s="31">
        <v>8.0929999999999982</v>
      </c>
      <c r="H18" s="14">
        <v>3.6055512754654394E-4</v>
      </c>
      <c r="I18" t="s">
        <v>281</v>
      </c>
    </row>
    <row r="20" spans="1:10" x14ac:dyDescent="0.25">
      <c r="A20">
        <v>2018005580</v>
      </c>
      <c r="B20" s="16">
        <v>43355.462500000001</v>
      </c>
      <c r="C20" s="17" t="s">
        <v>251</v>
      </c>
      <c r="D20" s="7" t="s">
        <v>64</v>
      </c>
      <c r="E20" s="33">
        <v>25</v>
      </c>
      <c r="F20" s="22">
        <v>32.5</v>
      </c>
      <c r="G20" s="14">
        <v>7.9266333333333341</v>
      </c>
      <c r="H20" s="14">
        <v>1.1547005383816884E-4</v>
      </c>
      <c r="I20" s="21" t="s">
        <v>268</v>
      </c>
      <c r="J20" s="71">
        <v>8.3237590789794904</v>
      </c>
    </row>
    <row r="21" spans="1:10" x14ac:dyDescent="0.25">
      <c r="A21">
        <v>2018005581</v>
      </c>
      <c r="B21" s="16">
        <v>43390.457638888889</v>
      </c>
      <c r="C21" s="17" t="s">
        <v>251</v>
      </c>
      <c r="D21" s="7" t="s">
        <v>126</v>
      </c>
      <c r="E21" s="33">
        <v>25</v>
      </c>
      <c r="F21" s="19">
        <v>32.549999999999997</v>
      </c>
      <c r="G21" s="14">
        <v>7.8834333333333335</v>
      </c>
      <c r="H21" s="14">
        <v>2.3094010767582489E-4</v>
      </c>
      <c r="I21" s="21"/>
      <c r="J21" s="71">
        <v>8.1381740570068359</v>
      </c>
    </row>
    <row r="22" spans="1:10" x14ac:dyDescent="0.25">
      <c r="A22">
        <v>2018005592</v>
      </c>
      <c r="B22" s="16">
        <v>43355.40625</v>
      </c>
      <c r="C22" s="17" t="s">
        <v>252</v>
      </c>
      <c r="D22" s="7" t="s">
        <v>68</v>
      </c>
      <c r="E22" s="33">
        <v>25</v>
      </c>
      <c r="F22" s="22">
        <v>33.299999999999997</v>
      </c>
      <c r="G22" s="14">
        <v>7.9546999999999999</v>
      </c>
      <c r="H22" s="14">
        <v>5.9999999999993392E-4</v>
      </c>
      <c r="I22" s="21" t="s">
        <v>268</v>
      </c>
      <c r="J22" s="71">
        <v>8.2921504974365234</v>
      </c>
    </row>
    <row r="23" spans="1:10" x14ac:dyDescent="0.25">
      <c r="A23">
        <v>2018005593</v>
      </c>
      <c r="B23" s="16">
        <v>43390.40625</v>
      </c>
      <c r="C23" s="17" t="s">
        <v>252</v>
      </c>
      <c r="D23" s="7" t="s">
        <v>131</v>
      </c>
      <c r="E23" s="33">
        <v>25</v>
      </c>
      <c r="F23" s="19">
        <v>32.020000000000003</v>
      </c>
      <c r="G23" s="14">
        <v>7.9308333333333332</v>
      </c>
      <c r="H23" s="14">
        <v>5.1316014394484826E-4</v>
      </c>
      <c r="I23" s="21"/>
      <c r="J23" s="71">
        <v>8.3140764236450195</v>
      </c>
    </row>
    <row r="24" spans="1:10" x14ac:dyDescent="0.25">
      <c r="A24">
        <v>2018005604</v>
      </c>
      <c r="B24" s="16">
        <v>43355.275694444441</v>
      </c>
      <c r="C24" s="17" t="s">
        <v>253</v>
      </c>
      <c r="D24" s="7" t="s">
        <v>71</v>
      </c>
      <c r="E24" s="33">
        <v>25</v>
      </c>
      <c r="F24" s="22">
        <v>35.1</v>
      </c>
      <c r="G24" s="14">
        <v>7.898533333333333</v>
      </c>
      <c r="H24" s="14">
        <v>4.1633319989325181E-4</v>
      </c>
      <c r="I24" s="21" t="s">
        <v>268</v>
      </c>
      <c r="J24" s="71">
        <v>8.314814567565918</v>
      </c>
    </row>
    <row r="25" spans="1:10" x14ac:dyDescent="0.25">
      <c r="A25">
        <v>2018005605</v>
      </c>
      <c r="B25" s="16">
        <v>43390.28125</v>
      </c>
      <c r="C25" s="17" t="s">
        <v>253</v>
      </c>
      <c r="D25" s="7" t="s">
        <v>134</v>
      </c>
      <c r="E25" s="33">
        <v>25</v>
      </c>
      <c r="F25" s="19">
        <v>35.01</v>
      </c>
      <c r="G25" s="14">
        <v>7.9042666666666674</v>
      </c>
      <c r="H25" s="14">
        <v>3.055050463305495E-4</v>
      </c>
      <c r="I25" s="21"/>
      <c r="J25" s="71">
        <v>8.3078079223632812</v>
      </c>
    </row>
    <row r="26" spans="1:10" x14ac:dyDescent="0.25">
      <c r="A26">
        <v>2018005616</v>
      </c>
      <c r="B26" s="16">
        <v>43355.551388888889</v>
      </c>
      <c r="C26" s="17" t="s">
        <v>254</v>
      </c>
      <c r="D26" s="7" t="s">
        <v>74</v>
      </c>
      <c r="E26" s="33">
        <v>25</v>
      </c>
      <c r="F26" s="22">
        <v>32.799999999999997</v>
      </c>
      <c r="G26" s="14">
        <v>7.9609250000000005</v>
      </c>
      <c r="H26" s="14">
        <v>5.0579969684974645E-4</v>
      </c>
      <c r="I26" s="21" t="s">
        <v>268</v>
      </c>
      <c r="J26" s="71">
        <v>8.372161865234375</v>
      </c>
    </row>
    <row r="27" spans="1:10" x14ac:dyDescent="0.25">
      <c r="A27">
        <v>2018005617</v>
      </c>
      <c r="B27" s="16">
        <v>43390.529166666667</v>
      </c>
      <c r="C27" s="17" t="s">
        <v>254</v>
      </c>
      <c r="D27" s="7" t="s">
        <v>139</v>
      </c>
      <c r="E27" s="33">
        <v>25</v>
      </c>
      <c r="F27" s="19">
        <v>33.25</v>
      </c>
      <c r="G27" s="14">
        <v>7.9462000000000002</v>
      </c>
      <c r="H27" s="14">
        <v>4.5825756949538818E-4</v>
      </c>
      <c r="I27" s="21"/>
      <c r="J27" s="71">
        <v>8.271087646484375</v>
      </c>
    </row>
    <row r="28" spans="1:10" x14ac:dyDescent="0.25">
      <c r="A28">
        <v>2018005628</v>
      </c>
      <c r="B28" s="16">
        <v>43355.632638888892</v>
      </c>
      <c r="C28" s="17" t="s">
        <v>255</v>
      </c>
      <c r="D28" s="7" t="s">
        <v>82</v>
      </c>
      <c r="E28" s="33">
        <v>25</v>
      </c>
      <c r="F28" s="22">
        <v>31.1</v>
      </c>
      <c r="G28" s="14">
        <v>7.8746999999999998</v>
      </c>
      <c r="H28" s="14">
        <v>1.7320508075699685E-4</v>
      </c>
      <c r="I28" s="21" t="s">
        <v>268</v>
      </c>
      <c r="J28" s="71">
        <v>8.2700357437133789</v>
      </c>
    </row>
    <row r="29" spans="1:10" x14ac:dyDescent="0.25">
      <c r="A29">
        <v>2018005629</v>
      </c>
      <c r="B29" s="16">
        <v>43390.597222222219</v>
      </c>
      <c r="C29" s="17" t="s">
        <v>255</v>
      </c>
      <c r="D29" s="7" t="s">
        <v>146</v>
      </c>
      <c r="E29" s="33">
        <v>25</v>
      </c>
      <c r="F29" s="19">
        <v>30.98</v>
      </c>
      <c r="G29" s="14">
        <v>7.9479500000000005</v>
      </c>
      <c r="H29" s="14">
        <v>5.5075705472845541E-4</v>
      </c>
      <c r="I29" s="21"/>
      <c r="J29" s="71">
        <v>8.2877225875854492</v>
      </c>
    </row>
    <row r="30" spans="1:10" x14ac:dyDescent="0.25">
      <c r="A30">
        <v>2018005640</v>
      </c>
      <c r="B30" s="16">
        <v>43355.652083333334</v>
      </c>
      <c r="C30" s="17" t="s">
        <v>256</v>
      </c>
      <c r="D30" s="7" t="s">
        <v>86</v>
      </c>
      <c r="E30" s="33">
        <v>25</v>
      </c>
      <c r="F30" s="22">
        <v>31</v>
      </c>
      <c r="G30" s="14">
        <v>7.8775333333333331</v>
      </c>
      <c r="H30" s="14">
        <v>4.0414518843267519E-4</v>
      </c>
      <c r="I30" s="21" t="s">
        <v>268</v>
      </c>
      <c r="J30" s="71">
        <v>8.3676280975341797</v>
      </c>
    </row>
    <row r="31" spans="1:10" x14ac:dyDescent="0.25">
      <c r="A31">
        <v>2018005641</v>
      </c>
      <c r="B31" s="16">
        <v>43390.620833333334</v>
      </c>
      <c r="C31" s="17" t="s">
        <v>256</v>
      </c>
      <c r="D31" s="7" t="s">
        <v>150</v>
      </c>
      <c r="E31" s="33">
        <v>25</v>
      </c>
      <c r="F31" s="19">
        <v>31.31</v>
      </c>
      <c r="G31" s="14">
        <v>7.9489749999999999</v>
      </c>
      <c r="H31" s="14">
        <v>6.0207972893944087E-4</v>
      </c>
      <c r="I31" s="21"/>
      <c r="J31" s="71">
        <v>8.3778505325317383</v>
      </c>
    </row>
    <row r="32" spans="1:10" x14ac:dyDescent="0.25">
      <c r="A32">
        <v>2018005652</v>
      </c>
      <c r="B32" s="16">
        <v>43353.583333333336</v>
      </c>
      <c r="C32" s="17" t="s">
        <v>257</v>
      </c>
      <c r="D32" s="7" t="s">
        <v>89</v>
      </c>
      <c r="E32" s="33">
        <v>25</v>
      </c>
      <c r="F32" s="22">
        <v>30.2</v>
      </c>
      <c r="G32" s="14">
        <v>7.9000000000000012</v>
      </c>
      <c r="H32" s="14">
        <v>1.9999999999997797E-4</v>
      </c>
      <c r="I32" s="21" t="s">
        <v>268</v>
      </c>
      <c r="J32" s="71">
        <v>8.3227605819702148</v>
      </c>
    </row>
    <row r="33" spans="1:10" x14ac:dyDescent="0.25">
      <c r="A33">
        <v>2018005653</v>
      </c>
      <c r="B33" s="16">
        <v>43388.556250000001</v>
      </c>
      <c r="C33" s="17" t="s">
        <v>257</v>
      </c>
      <c r="D33" s="7" t="s">
        <v>155</v>
      </c>
      <c r="E33" s="33">
        <v>25</v>
      </c>
      <c r="F33" s="19">
        <v>30.1</v>
      </c>
      <c r="G33" s="14">
        <v>7.9120333333333335</v>
      </c>
      <c r="H33" s="14">
        <v>1.5275252316532321E-4</v>
      </c>
      <c r="I33" s="21"/>
      <c r="J33" s="71">
        <v>8.321624755859375</v>
      </c>
    </row>
    <row r="34" spans="1:10" x14ac:dyDescent="0.25">
      <c r="A34">
        <v>2018005664</v>
      </c>
      <c r="B34" s="16">
        <v>43353.611111111109</v>
      </c>
      <c r="C34" s="17" t="s">
        <v>258</v>
      </c>
      <c r="D34" s="7" t="s">
        <v>92</v>
      </c>
      <c r="E34" s="33">
        <v>25</v>
      </c>
      <c r="F34" s="22">
        <v>31.7</v>
      </c>
      <c r="G34" s="14">
        <v>7.9724666666666666</v>
      </c>
      <c r="H34" s="14">
        <v>4.5092497528212487E-4</v>
      </c>
      <c r="I34" s="21" t="s">
        <v>268</v>
      </c>
      <c r="J34" s="71">
        <v>8.253692626953125</v>
      </c>
    </row>
    <row r="35" spans="1:10" x14ac:dyDescent="0.25">
      <c r="A35">
        <v>2018005665</v>
      </c>
      <c r="B35" s="16">
        <v>43388.620833333334</v>
      </c>
      <c r="C35" s="17" t="s">
        <v>258</v>
      </c>
      <c r="D35" s="7" t="s">
        <v>158</v>
      </c>
      <c r="E35" s="33">
        <v>25</v>
      </c>
      <c r="F35" s="19">
        <v>30.83</v>
      </c>
      <c r="G35" s="14">
        <v>7.9527333333333337</v>
      </c>
      <c r="H35" s="14">
        <v>1.1547005383765604E-4</v>
      </c>
      <c r="I35" s="21"/>
      <c r="J35" s="71">
        <v>8.2646598815917969</v>
      </c>
    </row>
    <row r="36" spans="1:10" x14ac:dyDescent="0.25">
      <c r="A36">
        <v>2018005676</v>
      </c>
      <c r="B36" s="16">
        <v>43353.650694444441</v>
      </c>
      <c r="C36" s="17" t="s">
        <v>259</v>
      </c>
      <c r="D36" s="7" t="s">
        <v>98</v>
      </c>
      <c r="E36" s="33">
        <v>25</v>
      </c>
      <c r="F36" s="22">
        <v>33</v>
      </c>
      <c r="G36" s="14">
        <v>7.9803250000000006</v>
      </c>
      <c r="H36" s="14">
        <v>8.180260794537897E-4</v>
      </c>
      <c r="I36" s="21" t="s">
        <v>268</v>
      </c>
      <c r="J36" s="71">
        <v>8.3028459548950195</v>
      </c>
    </row>
    <row r="37" spans="1:10" x14ac:dyDescent="0.25">
      <c r="A37">
        <v>2018005677</v>
      </c>
      <c r="B37" s="16">
        <v>43388.652777777781</v>
      </c>
      <c r="C37" s="17" t="s">
        <v>259</v>
      </c>
      <c r="D37" s="7" t="s">
        <v>162</v>
      </c>
      <c r="E37" s="33">
        <v>25</v>
      </c>
      <c r="F37" s="19">
        <v>31.34</v>
      </c>
      <c r="G37" s="14">
        <v>7.9711999999999996</v>
      </c>
      <c r="H37" s="14">
        <v>3.4641016151348093E-4</v>
      </c>
      <c r="I37" s="21"/>
      <c r="J37" s="71">
        <v>8.2775936126708984</v>
      </c>
    </row>
    <row r="38" spans="1:10" x14ac:dyDescent="0.25">
      <c r="A38">
        <v>2018005688</v>
      </c>
      <c r="B38" s="16">
        <v>43353.774305555555</v>
      </c>
      <c r="C38" s="17" t="s">
        <v>260</v>
      </c>
      <c r="D38" s="7" t="s">
        <v>104</v>
      </c>
      <c r="E38" s="33">
        <v>25</v>
      </c>
      <c r="F38" s="22">
        <v>34.6</v>
      </c>
      <c r="G38" s="14">
        <v>7.9433000000000007</v>
      </c>
      <c r="H38" s="14">
        <v>1.7320508075699685E-4</v>
      </c>
      <c r="I38" s="21" t="s">
        <v>268</v>
      </c>
      <c r="J38" s="71">
        <v>8.3212738037109375</v>
      </c>
    </row>
    <row r="39" spans="1:10" x14ac:dyDescent="0.25">
      <c r="A39">
        <v>2018005689</v>
      </c>
      <c r="B39" s="16">
        <v>43388.795138888891</v>
      </c>
      <c r="C39" s="17" t="s">
        <v>260</v>
      </c>
      <c r="D39" s="7" t="s">
        <v>166</v>
      </c>
      <c r="E39" s="33">
        <v>25</v>
      </c>
      <c r="F39" s="19">
        <v>34.1</v>
      </c>
      <c r="G39" s="14">
        <v>7.9063000000000008</v>
      </c>
      <c r="H39" s="14">
        <v>5.2915026221269203E-4</v>
      </c>
      <c r="I39" s="21"/>
      <c r="J39" s="71">
        <v>8.2780551910400391</v>
      </c>
    </row>
    <row r="40" spans="1:10" x14ac:dyDescent="0.25">
      <c r="A40">
        <v>2018005700</v>
      </c>
      <c r="B40" s="16">
        <v>43354.634722222225</v>
      </c>
      <c r="C40" s="17" t="s">
        <v>261</v>
      </c>
      <c r="D40" s="7" t="s">
        <v>107</v>
      </c>
      <c r="E40" s="33">
        <v>25</v>
      </c>
      <c r="F40" s="22">
        <v>33.799999999999997</v>
      </c>
      <c r="G40" s="14">
        <v>7.9386999999999999</v>
      </c>
      <c r="H40" s="14">
        <v>5.567764362830605E-4</v>
      </c>
      <c r="I40" s="21" t="s">
        <v>268</v>
      </c>
      <c r="J40" s="71">
        <v>8.3323440551757812</v>
      </c>
    </row>
    <row r="41" spans="1:10" x14ac:dyDescent="0.25">
      <c r="A41">
        <v>2018005701</v>
      </c>
      <c r="B41" s="16">
        <v>43389.676388888889</v>
      </c>
      <c r="C41" s="17" t="s">
        <v>261</v>
      </c>
      <c r="D41" s="7" t="s">
        <v>173</v>
      </c>
      <c r="E41" s="33">
        <v>25</v>
      </c>
      <c r="F41" s="19">
        <v>33.86</v>
      </c>
      <c r="G41" s="14">
        <v>7.9329999999999998</v>
      </c>
      <c r="H41" s="14">
        <v>5.2281290471202144E-4</v>
      </c>
      <c r="I41" s="21"/>
      <c r="J41" s="71">
        <v>8.3316307067871094</v>
      </c>
    </row>
    <row r="42" spans="1:10" x14ac:dyDescent="0.25">
      <c r="A42">
        <v>2018005712</v>
      </c>
      <c r="B42" s="16">
        <v>43354.520138888889</v>
      </c>
      <c r="C42" s="17" t="s">
        <v>262</v>
      </c>
      <c r="D42" s="7" t="s">
        <v>112</v>
      </c>
      <c r="E42" s="33">
        <v>25</v>
      </c>
      <c r="F42" s="22">
        <v>34.4</v>
      </c>
      <c r="G42" s="14">
        <v>7.8646666666666674</v>
      </c>
      <c r="H42" s="14">
        <v>1.7897858344882837E-3</v>
      </c>
      <c r="I42" s="21" t="s">
        <v>268</v>
      </c>
      <c r="J42" s="71">
        <v>8.3347291946411133</v>
      </c>
    </row>
    <row r="43" spans="1:10" x14ac:dyDescent="0.25">
      <c r="A43">
        <v>2018005713</v>
      </c>
      <c r="B43" s="16">
        <v>43389.575694444444</v>
      </c>
      <c r="C43" s="17" t="s">
        <v>262</v>
      </c>
      <c r="D43" s="7" t="s">
        <v>177</v>
      </c>
      <c r="E43" s="33">
        <v>25</v>
      </c>
      <c r="F43" s="22">
        <v>34.299999999999997</v>
      </c>
      <c r="G43" s="14">
        <v>7.8824199999999989</v>
      </c>
      <c r="H43" s="14">
        <v>6.379655163093129E-4</v>
      </c>
      <c r="I43" s="21" t="s">
        <v>268</v>
      </c>
      <c r="J43" s="71">
        <v>8.3102235794067383</v>
      </c>
    </row>
    <row r="44" spans="1:10" x14ac:dyDescent="0.25">
      <c r="A44">
        <v>2018005724</v>
      </c>
      <c r="B44" s="16">
        <v>43354.361111111109</v>
      </c>
      <c r="C44" s="17" t="s">
        <v>263</v>
      </c>
      <c r="D44" s="7" t="s">
        <v>119</v>
      </c>
      <c r="E44" s="33">
        <v>25</v>
      </c>
      <c r="F44" s="22">
        <v>34.6</v>
      </c>
      <c r="G44" s="14">
        <v>7.8765750000000008</v>
      </c>
      <c r="H44" s="14">
        <v>5.6789083458002026E-4</v>
      </c>
      <c r="I44" s="21" t="s">
        <v>268</v>
      </c>
      <c r="J44" s="71">
        <v>8.3388919830322266</v>
      </c>
    </row>
    <row r="45" spans="1:10" x14ac:dyDescent="0.25">
      <c r="A45">
        <v>2018005725</v>
      </c>
      <c r="B45" s="16">
        <v>43389.433333333334</v>
      </c>
      <c r="C45" s="17" t="s">
        <v>263</v>
      </c>
      <c r="D45" s="7" t="s">
        <v>183</v>
      </c>
      <c r="E45" s="33">
        <v>25</v>
      </c>
      <c r="F45" s="19">
        <v>34.6</v>
      </c>
      <c r="G45" s="14">
        <v>7.875633333333333</v>
      </c>
      <c r="H45" s="14">
        <v>2.0816659994662591E-4</v>
      </c>
      <c r="I45" s="21"/>
      <c r="J45" s="71">
        <v>8.3671875</v>
      </c>
    </row>
    <row r="46" spans="1:10" x14ac:dyDescent="0.25">
      <c r="A46">
        <v>2018005736</v>
      </c>
      <c r="B46" s="16">
        <v>43354.253472222219</v>
      </c>
      <c r="C46" s="17" t="s">
        <v>264</v>
      </c>
      <c r="D46" s="7" t="s">
        <v>123</v>
      </c>
      <c r="E46" s="33">
        <v>25</v>
      </c>
      <c r="F46" s="22">
        <v>34.700000000000003</v>
      </c>
      <c r="G46" s="14">
        <v>7.9222999999999999</v>
      </c>
      <c r="H46" s="14">
        <v>1.7320508075648405E-4</v>
      </c>
      <c r="I46" s="21" t="s">
        <v>268</v>
      </c>
      <c r="J46" s="71">
        <v>8.288670539855957</v>
      </c>
    </row>
    <row r="47" spans="1:10" x14ac:dyDescent="0.25">
      <c r="A47">
        <v>2018005737</v>
      </c>
      <c r="B47" s="16">
        <v>43389.339583333334</v>
      </c>
      <c r="C47" s="17" t="s">
        <v>264</v>
      </c>
      <c r="D47" s="7" t="s">
        <v>187</v>
      </c>
      <c r="E47" s="33">
        <v>25</v>
      </c>
      <c r="F47" s="22">
        <v>34.700000000000003</v>
      </c>
      <c r="G47" s="14">
        <v>7.860125</v>
      </c>
      <c r="H47" s="14">
        <v>8.2209083034256102E-4</v>
      </c>
      <c r="I47" s="21" t="s">
        <v>268</v>
      </c>
      <c r="J47" s="71">
        <v>8.3176994323730469</v>
      </c>
    </row>
    <row r="48" spans="1:10" x14ac:dyDescent="0.25">
      <c r="A48">
        <v>201800771</v>
      </c>
      <c r="B48" s="16">
        <v>43312.301388888889</v>
      </c>
      <c r="C48" s="17" t="s">
        <v>248</v>
      </c>
      <c r="D48" s="7" t="s">
        <v>55</v>
      </c>
      <c r="E48" s="33">
        <v>25</v>
      </c>
      <c r="F48" s="19">
        <v>33.42</v>
      </c>
      <c r="G48" s="14">
        <v>7.9497</v>
      </c>
      <c r="H48" s="14">
        <v>5.567764362830605E-4</v>
      </c>
      <c r="I48" s="21"/>
      <c r="J48" s="71">
        <v>8.2654495239257812</v>
      </c>
    </row>
    <row r="49" spans="1:11" x14ac:dyDescent="0.25">
      <c r="A49">
        <v>2018008778</v>
      </c>
      <c r="B49" s="16">
        <v>43312.365277777775</v>
      </c>
      <c r="C49" s="17" t="s">
        <v>249</v>
      </c>
      <c r="D49" s="7" t="s">
        <v>58</v>
      </c>
      <c r="E49" s="33">
        <v>25</v>
      </c>
      <c r="F49" s="19">
        <v>33.46</v>
      </c>
      <c r="G49" s="14">
        <v>7.9176000000000002</v>
      </c>
      <c r="H49" s="14">
        <v>3.6055512754642083E-4</v>
      </c>
      <c r="I49" s="21"/>
      <c r="J49" s="71">
        <v>8.2540407180786133</v>
      </c>
    </row>
    <row r="50" spans="1:11" x14ac:dyDescent="0.25">
      <c r="A50">
        <v>2018005747</v>
      </c>
      <c r="B50" s="16">
        <v>43326.568749999999</v>
      </c>
      <c r="C50" s="17" t="s">
        <v>250</v>
      </c>
      <c r="D50" s="7" t="s">
        <v>61</v>
      </c>
      <c r="E50" s="33">
        <v>25</v>
      </c>
      <c r="F50" s="19">
        <v>34.76</v>
      </c>
      <c r="G50" s="14">
        <v>7.9126333333333321</v>
      </c>
      <c r="H50" s="14">
        <v>2.3094010767582489E-4</v>
      </c>
      <c r="I50" s="21"/>
      <c r="J50" s="71">
        <v>8.2366409301757812</v>
      </c>
    </row>
    <row r="53" spans="1:11" ht="17.25" x14ac:dyDescent="0.25">
      <c r="A53" s="15" t="s">
        <v>243</v>
      </c>
      <c r="B53" s="18">
        <v>43431</v>
      </c>
      <c r="C53" s="15"/>
      <c r="D53" s="7" t="s">
        <v>192</v>
      </c>
      <c r="E53" s="33">
        <v>25</v>
      </c>
      <c r="F53" s="19">
        <v>35</v>
      </c>
      <c r="G53" s="31">
        <v>8.0961200000000009</v>
      </c>
      <c r="H53" s="14">
        <v>7.5630681604772483E-4</v>
      </c>
      <c r="I53" t="s">
        <v>280</v>
      </c>
    </row>
    <row r="54" spans="1:11" x14ac:dyDescent="0.25">
      <c r="A54" s="15" t="s">
        <v>241</v>
      </c>
      <c r="B54" s="18">
        <v>43431</v>
      </c>
      <c r="C54" s="15"/>
      <c r="D54" s="7" t="s">
        <v>197</v>
      </c>
      <c r="E54" s="33">
        <v>25</v>
      </c>
      <c r="F54" s="19">
        <v>35</v>
      </c>
      <c r="G54" s="32">
        <v>7.8340666666666658</v>
      </c>
      <c r="H54" s="14">
        <v>1.1547005383816883E-4</v>
      </c>
    </row>
    <row r="55" spans="1:11" x14ac:dyDescent="0.25">
      <c r="A55" s="15" t="s">
        <v>242</v>
      </c>
      <c r="B55" s="18">
        <v>43431</v>
      </c>
      <c r="C55" s="15"/>
      <c r="D55" s="7" t="s">
        <v>201</v>
      </c>
      <c r="E55" s="33">
        <v>25</v>
      </c>
      <c r="F55" s="11">
        <v>33.433999999999997</v>
      </c>
      <c r="G55" s="30">
        <v>7.8593000000000002</v>
      </c>
      <c r="H55" s="14">
        <v>9.9999999999766942E-5</v>
      </c>
    </row>
    <row r="56" spans="1:11" x14ac:dyDescent="0.25">
      <c r="D56" s="9" t="s">
        <v>245</v>
      </c>
      <c r="E56" s="34">
        <v>25</v>
      </c>
      <c r="F56" s="25">
        <v>33.433999999999997</v>
      </c>
      <c r="G56" s="26">
        <v>7.8595333333333341</v>
      </c>
      <c r="H56" s="26">
        <v>3.7859388972015246E-4</v>
      </c>
    </row>
    <row r="57" spans="1:11" x14ac:dyDescent="0.25">
      <c r="D57" s="9" t="s">
        <v>244</v>
      </c>
      <c r="E57" s="34">
        <v>25</v>
      </c>
      <c r="F57" s="25">
        <v>33.433999999999997</v>
      </c>
      <c r="G57" s="26">
        <v>7.8567999999999998</v>
      </c>
      <c r="H57" s="26">
        <v>3.4641016151348093E-4</v>
      </c>
    </row>
    <row r="58" spans="1:11" x14ac:dyDescent="0.25">
      <c r="D58" s="9" t="s">
        <v>246</v>
      </c>
      <c r="E58" s="34">
        <v>25</v>
      </c>
      <c r="F58" s="25">
        <v>33.433999999999997</v>
      </c>
      <c r="G58" s="26">
        <v>7.8499333333333325</v>
      </c>
      <c r="H58" s="26">
        <v>1.1930353445449586E-3</v>
      </c>
    </row>
    <row r="60" spans="1:11" x14ac:dyDescent="0.25">
      <c r="A60" s="15"/>
      <c r="B60" s="15"/>
      <c r="C60" s="15"/>
      <c r="G60"/>
      <c r="H60"/>
    </row>
    <row r="61" spans="1:11" x14ac:dyDescent="0.25">
      <c r="B61" s="15"/>
      <c r="C61" s="15"/>
      <c r="G61"/>
      <c r="H61"/>
    </row>
    <row r="62" spans="1:11" x14ac:dyDescent="0.25">
      <c r="A62" s="65" t="s">
        <v>305</v>
      </c>
      <c r="B62" s="15"/>
      <c r="C62" s="15"/>
      <c r="G62"/>
      <c r="H62"/>
      <c r="I62" s="49" t="s">
        <v>301</v>
      </c>
    </row>
    <row r="63" spans="1:11" ht="17.25" x14ac:dyDescent="0.25">
      <c r="A63" s="60" t="s">
        <v>296</v>
      </c>
      <c r="F63" t="s">
        <v>302</v>
      </c>
      <c r="G63" s="11" t="s">
        <v>290</v>
      </c>
      <c r="I63" s="49" t="s">
        <v>304</v>
      </c>
    </row>
    <row r="64" spans="1:11" x14ac:dyDescent="0.25">
      <c r="A64" s="15" t="s">
        <v>243</v>
      </c>
      <c r="B64" s="18">
        <v>43431</v>
      </c>
      <c r="C64" t="s">
        <v>293</v>
      </c>
      <c r="D64" s="7" t="s">
        <v>50</v>
      </c>
      <c r="E64" s="11">
        <v>35</v>
      </c>
      <c r="F64" s="11">
        <v>8.0930999999999997</v>
      </c>
      <c r="G64" s="53">
        <v>8.090427852561568</v>
      </c>
      <c r="H64"/>
      <c r="I64" s="63">
        <f>G64-F64</f>
        <v>-2.6721474384316934E-3</v>
      </c>
      <c r="J64" s="11"/>
      <c r="K64" s="13"/>
    </row>
    <row r="65" spans="1:11" x14ac:dyDescent="0.25">
      <c r="B65" s="18">
        <v>43431</v>
      </c>
      <c r="D65" t="s">
        <v>51</v>
      </c>
      <c r="E65" s="11">
        <v>35</v>
      </c>
      <c r="F65" s="64">
        <v>8.0911000000000008</v>
      </c>
      <c r="G65" s="53">
        <v>8.090427852561568</v>
      </c>
      <c r="H65"/>
      <c r="I65" s="63">
        <f>G65-F65</f>
        <v>-6.7214743843280189E-4</v>
      </c>
      <c r="J65" s="11"/>
      <c r="K65" s="13"/>
    </row>
    <row r="66" spans="1:11" x14ac:dyDescent="0.25">
      <c r="B66" s="18">
        <v>43431</v>
      </c>
      <c r="D66" t="s">
        <v>52</v>
      </c>
      <c r="E66" s="11">
        <v>35</v>
      </c>
      <c r="F66" s="11">
        <v>8.0932999999999993</v>
      </c>
      <c r="G66" s="53">
        <v>8.090427852561568</v>
      </c>
      <c r="H66"/>
      <c r="I66" s="63">
        <f t="shared" ref="I66:I73" si="0">G66-F66</f>
        <v>-2.8721474384312273E-3</v>
      </c>
      <c r="J66" s="11"/>
      <c r="K66" s="13"/>
    </row>
    <row r="67" spans="1:11" x14ac:dyDescent="0.25">
      <c r="B67" s="18">
        <v>43431</v>
      </c>
      <c r="D67" t="s">
        <v>53</v>
      </c>
      <c r="E67" s="11">
        <v>35</v>
      </c>
      <c r="F67" s="64">
        <v>8.0945999999999998</v>
      </c>
      <c r="G67" s="53">
        <v>8.090427852561568</v>
      </c>
      <c r="H67"/>
      <c r="I67" s="63">
        <f t="shared" si="0"/>
        <v>-4.1721474384317503E-3</v>
      </c>
      <c r="J67" s="11"/>
      <c r="K67" s="13"/>
    </row>
    <row r="68" spans="1:11" x14ac:dyDescent="0.25">
      <c r="B68" s="18">
        <v>43431</v>
      </c>
      <c r="D68" t="s">
        <v>54</v>
      </c>
      <c r="E68" s="11">
        <v>35</v>
      </c>
      <c r="F68" s="11">
        <v>8.0925999999999991</v>
      </c>
      <c r="G68" s="53">
        <v>8.090427852561568</v>
      </c>
      <c r="H68" s="7"/>
      <c r="I68" s="63">
        <f t="shared" si="0"/>
        <v>-2.1721474384310824E-3</v>
      </c>
      <c r="J68" s="11"/>
      <c r="K68" s="13"/>
    </row>
    <row r="69" spans="1:11" x14ac:dyDescent="0.25">
      <c r="A69" s="15" t="s">
        <v>243</v>
      </c>
      <c r="B69" s="18">
        <v>43431</v>
      </c>
      <c r="C69" t="s">
        <v>294</v>
      </c>
      <c r="D69" s="7" t="s">
        <v>192</v>
      </c>
      <c r="E69" s="11">
        <v>35</v>
      </c>
      <c r="F69" s="11">
        <v>8.0953999999999997</v>
      </c>
      <c r="G69" s="53">
        <v>8.090427852561568</v>
      </c>
      <c r="H69" s="51"/>
      <c r="I69" s="63">
        <f t="shared" si="0"/>
        <v>-4.9721474384316622E-3</v>
      </c>
      <c r="J69" s="14"/>
      <c r="K69" s="13"/>
    </row>
    <row r="70" spans="1:11" x14ac:dyDescent="0.25">
      <c r="B70" s="18">
        <v>43431</v>
      </c>
      <c r="D70" t="s">
        <v>193</v>
      </c>
      <c r="E70" s="11">
        <v>35</v>
      </c>
      <c r="F70" s="11">
        <v>8.0966000000000005</v>
      </c>
      <c r="G70" s="53">
        <v>8.090427852561568</v>
      </c>
      <c r="H70" s="51"/>
      <c r="I70" s="63">
        <f t="shared" si="0"/>
        <v>-6.1721474384324182E-3</v>
      </c>
      <c r="J70" s="11"/>
      <c r="K70" s="11"/>
    </row>
    <row r="71" spans="1:11" x14ac:dyDescent="0.25">
      <c r="B71" s="18">
        <v>43431</v>
      </c>
      <c r="D71" t="s">
        <v>194</v>
      </c>
      <c r="E71" s="11">
        <v>35</v>
      </c>
      <c r="F71" s="11">
        <v>8.0952000000000002</v>
      </c>
      <c r="G71" s="53">
        <v>8.090427852561568</v>
      </c>
      <c r="H71" s="51"/>
      <c r="I71" s="63">
        <f t="shared" si="0"/>
        <v>-4.7721474384321283E-3</v>
      </c>
      <c r="J71" s="11"/>
      <c r="K71" s="11"/>
    </row>
    <row r="72" spans="1:11" x14ac:dyDescent="0.25">
      <c r="B72" s="18">
        <v>43431</v>
      </c>
      <c r="D72" t="s">
        <v>195</v>
      </c>
      <c r="E72" s="11">
        <v>35</v>
      </c>
      <c r="F72" s="11">
        <v>8.0968</v>
      </c>
      <c r="G72" s="53">
        <v>8.090427852561568</v>
      </c>
      <c r="H72" s="51"/>
      <c r="I72" s="63">
        <f t="shared" si="0"/>
        <v>-6.3721474384319521E-3</v>
      </c>
      <c r="J72" s="11"/>
      <c r="K72" s="11"/>
    </row>
    <row r="73" spans="1:11" x14ac:dyDescent="0.25">
      <c r="B73" s="18">
        <v>43431</v>
      </c>
      <c r="D73" t="s">
        <v>196</v>
      </c>
      <c r="E73" s="11">
        <v>35</v>
      </c>
      <c r="F73" s="11">
        <v>8.0966000000000005</v>
      </c>
      <c r="G73" s="53">
        <v>8.090427852561568</v>
      </c>
      <c r="H73" s="51"/>
      <c r="I73" s="63">
        <f t="shared" si="0"/>
        <v>-6.1721474384324182E-3</v>
      </c>
      <c r="J73" s="11"/>
      <c r="K73" s="11"/>
    </row>
    <row r="74" spans="1:11" x14ac:dyDescent="0.25">
      <c r="E74" s="3" t="s">
        <v>303</v>
      </c>
      <c r="H74" s="50"/>
    </row>
    <row r="75" spans="1:11" x14ac:dyDescent="0.25">
      <c r="E75" t="s">
        <v>286</v>
      </c>
      <c r="F75" s="14">
        <f>STDEV(F64:F73)</f>
        <v>1.9431074768697352E-3</v>
      </c>
      <c r="H75" s="50" t="s">
        <v>298</v>
      </c>
      <c r="I75" s="24">
        <f>AVERAGE(I64:I73)</f>
        <v>-4.1021474384319136E-3</v>
      </c>
    </row>
    <row r="76" spans="1:11" x14ac:dyDescent="0.25">
      <c r="E76" s="27" t="s">
        <v>287</v>
      </c>
      <c r="F76" s="29">
        <f>STDEV(F64,F66,F68:F73)</f>
        <v>1.7237832147430977E-3</v>
      </c>
      <c r="I76" s="29">
        <f>AVERAGE(I64,I66,I68:I73)</f>
        <v>-4.5221474384318228E-3</v>
      </c>
    </row>
    <row r="77" spans="1:11" x14ac:dyDescent="0.25">
      <c r="E77" s="27" t="s">
        <v>288</v>
      </c>
      <c r="F77" s="29">
        <f>STDEV(F64,F66,F68)</f>
        <v>3.6055512754654394E-4</v>
      </c>
      <c r="I77" s="29">
        <f>AVERAGE(I64,I66,I68)</f>
        <v>-2.5721474384313345E-3</v>
      </c>
    </row>
    <row r="78" spans="1:11" x14ac:dyDescent="0.25">
      <c r="E78" s="27" t="s">
        <v>289</v>
      </c>
      <c r="F78" s="29">
        <f>STDEV(F69:F73)</f>
        <v>7.5630681604772483E-4</v>
      </c>
      <c r="I78" s="29">
        <f>AVERAGE(I69:I73)</f>
        <v>-5.692147438432116E-3</v>
      </c>
    </row>
    <row r="79" spans="1:11" x14ac:dyDescent="0.25">
      <c r="E79" s="67" t="s">
        <v>306</v>
      </c>
      <c r="F79" s="68">
        <v>1.9431074768697352E-3</v>
      </c>
      <c r="H79" s="67" t="s">
        <v>307</v>
      </c>
      <c r="I79" s="68">
        <v>-4.1021474384319136E-3</v>
      </c>
    </row>
    <row r="81" spans="4:9" x14ac:dyDescent="0.25">
      <c r="D81" s="3"/>
      <c r="E81" s="11"/>
      <c r="F81" s="11"/>
      <c r="H81" s="13"/>
    </row>
    <row r="82" spans="4:9" x14ac:dyDescent="0.25">
      <c r="E82" s="11"/>
      <c r="F82" s="64"/>
      <c r="H82" s="13"/>
    </row>
    <row r="83" spans="4:9" x14ac:dyDescent="0.25">
      <c r="E83" s="11"/>
      <c r="F83" s="11"/>
      <c r="H83" s="13"/>
    </row>
    <row r="84" spans="4:9" x14ac:dyDescent="0.25">
      <c r="E84" s="11"/>
      <c r="F84" s="23"/>
      <c r="H84" s="13"/>
    </row>
    <row r="85" spans="4:9" x14ac:dyDescent="0.25">
      <c r="E85" s="11"/>
      <c r="F85" s="11"/>
      <c r="H85" s="13"/>
    </row>
    <row r="86" spans="4:9" x14ac:dyDescent="0.25">
      <c r="D86" s="3"/>
      <c r="E86" s="11"/>
      <c r="F86" s="14"/>
      <c r="G86" s="14"/>
      <c r="H86" s="13"/>
      <c r="I86" s="54"/>
    </row>
    <row r="87" spans="4:9" x14ac:dyDescent="0.25">
      <c r="E87" s="11"/>
      <c r="F87" s="14"/>
      <c r="I87" s="54"/>
    </row>
    <row r="88" spans="4:9" x14ac:dyDescent="0.25">
      <c r="E88" s="11"/>
      <c r="F88" s="64"/>
      <c r="I88" s="54"/>
    </row>
    <row r="89" spans="4:9" x14ac:dyDescent="0.25">
      <c r="E89" s="11"/>
      <c r="F89" s="11"/>
      <c r="I89" s="54"/>
    </row>
    <row r="90" spans="4:9" x14ac:dyDescent="0.25">
      <c r="E90" s="3"/>
      <c r="F90" s="59"/>
      <c r="G90" s="50"/>
      <c r="H90" s="53"/>
      <c r="I90" s="54"/>
    </row>
    <row r="91" spans="4:9" x14ac:dyDescent="0.25">
      <c r="F91" s="14"/>
      <c r="G91" s="50"/>
      <c r="H91" s="53"/>
      <c r="I91" s="54"/>
    </row>
    <row r="92" spans="4:9" x14ac:dyDescent="0.25">
      <c r="E92" s="3"/>
      <c r="F92" s="51"/>
      <c r="G92" s="50"/>
      <c r="H92" s="53"/>
      <c r="I92" s="54"/>
    </row>
    <row r="93" spans="4:9" x14ac:dyDescent="0.25">
      <c r="F93" s="14"/>
      <c r="G93" s="50"/>
      <c r="H93" s="52"/>
      <c r="I93" s="52"/>
    </row>
    <row r="94" spans="4:9" x14ac:dyDescent="0.25">
      <c r="F94" s="13"/>
      <c r="G94" s="50"/>
      <c r="H94" s="55"/>
      <c r="I94" s="52"/>
    </row>
    <row r="95" spans="4:9" ht="15.75" x14ac:dyDescent="0.25">
      <c r="E95" s="62"/>
      <c r="F95" s="59"/>
      <c r="G95" s="50"/>
      <c r="H95" s="55"/>
      <c r="I95" s="56"/>
    </row>
    <row r="96" spans="4:9" x14ac:dyDescent="0.25">
      <c r="E96" s="62"/>
      <c r="F96" s="59"/>
      <c r="G96" s="50"/>
      <c r="H96" s="57"/>
      <c r="I96" s="58"/>
    </row>
    <row r="238" spans="4:8" x14ac:dyDescent="0.25">
      <c r="D238" t="s">
        <v>218</v>
      </c>
      <c r="G238"/>
      <c r="H238"/>
    </row>
    <row r="240" spans="4:8" x14ac:dyDescent="0.25">
      <c r="D240" t="s">
        <v>37</v>
      </c>
      <c r="E240" t="s">
        <v>39</v>
      </c>
      <c r="F240" t="s">
        <v>38</v>
      </c>
      <c r="G240"/>
      <c r="H240"/>
    </row>
    <row r="241" spans="4:8" x14ac:dyDescent="0.25">
      <c r="E241" t="s">
        <v>223</v>
      </c>
      <c r="F241" t="s">
        <v>224</v>
      </c>
      <c r="G241"/>
      <c r="H241"/>
    </row>
    <row r="242" spans="4:8" x14ac:dyDescent="0.25">
      <c r="D242" t="s">
        <v>37</v>
      </c>
      <c r="E242" t="s">
        <v>39</v>
      </c>
      <c r="F242" t="s">
        <v>38</v>
      </c>
      <c r="G242"/>
      <c r="H24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4"/>
  <sheetViews>
    <sheetView workbookViewId="0">
      <selection activeCell="C20" sqref="C20"/>
    </sheetView>
  </sheetViews>
  <sheetFormatPr defaultColWidth="12.5703125" defaultRowHeight="15.75" x14ac:dyDescent="0.25"/>
  <cols>
    <col min="1" max="16384" width="12.5703125" style="38"/>
  </cols>
  <sheetData>
    <row r="2" spans="2:5" x14ac:dyDescent="0.25">
      <c r="B2" s="35" t="s">
        <v>272</v>
      </c>
      <c r="C2" s="36" t="s">
        <v>273</v>
      </c>
      <c r="D2" s="35" t="s">
        <v>282</v>
      </c>
      <c r="E2" s="37" t="s">
        <v>274</v>
      </c>
    </row>
    <row r="3" spans="2:5" x14ac:dyDescent="0.25">
      <c r="B3" s="39">
        <v>35</v>
      </c>
      <c r="C3" s="40">
        <v>24.7</v>
      </c>
      <c r="D3" s="41">
        <f t="shared" ref="D3:D15" si="0">(11911.08-18.2499*B3-0.039336*B3*B3)*(1/E3)-366.27059+0.53993607*B3+0.00016329*B3*B3+(64.52243-0.084041*B3)*LN(E3)-0.11149858*E3</f>
        <v>8.0997962090072804</v>
      </c>
      <c r="E3" s="42">
        <f t="shared" ref="E3:E15" si="1">C3+273.25</f>
        <v>297.95</v>
      </c>
    </row>
    <row r="4" spans="2:5" x14ac:dyDescent="0.25">
      <c r="B4" s="39">
        <v>35</v>
      </c>
      <c r="C4" s="40">
        <v>24.75</v>
      </c>
      <c r="D4" s="41">
        <f t="shared" si="0"/>
        <v>8.0982338502433393</v>
      </c>
      <c r="E4" s="42">
        <f t="shared" si="1"/>
        <v>298</v>
      </c>
    </row>
    <row r="5" spans="2:5" x14ac:dyDescent="0.25">
      <c r="B5" s="39">
        <v>35</v>
      </c>
      <c r="C5" s="40">
        <v>24.8</v>
      </c>
      <c r="D5" s="41">
        <f t="shared" si="0"/>
        <v>8.0966718785355596</v>
      </c>
      <c r="E5" s="42">
        <f t="shared" si="1"/>
        <v>298.05</v>
      </c>
    </row>
    <row r="6" spans="2:5" x14ac:dyDescent="0.25">
      <c r="B6" s="39">
        <v>35</v>
      </c>
      <c r="C6" s="40">
        <v>24.85</v>
      </c>
      <c r="D6" s="41">
        <f t="shared" si="0"/>
        <v>8.0951102933983208</v>
      </c>
      <c r="E6" s="42">
        <f t="shared" si="1"/>
        <v>298.10000000000002</v>
      </c>
    </row>
    <row r="7" spans="2:5" x14ac:dyDescent="0.25">
      <c r="B7" s="39">
        <v>35</v>
      </c>
      <c r="C7" s="40">
        <v>24.9</v>
      </c>
      <c r="D7" s="41">
        <f t="shared" si="0"/>
        <v>8.0935490943465993</v>
      </c>
      <c r="E7" s="42">
        <f t="shared" si="1"/>
        <v>298.14999999999998</v>
      </c>
    </row>
    <row r="8" spans="2:5" x14ac:dyDescent="0.25">
      <c r="B8" s="39">
        <v>35</v>
      </c>
      <c r="C8" s="40">
        <v>24.95</v>
      </c>
      <c r="D8" s="41">
        <f t="shared" si="0"/>
        <v>8.0919882808957766</v>
      </c>
      <c r="E8" s="42">
        <f t="shared" si="1"/>
        <v>298.2</v>
      </c>
    </row>
    <row r="9" spans="2:5" x14ac:dyDescent="0.25">
      <c r="B9" s="43">
        <v>35</v>
      </c>
      <c r="C9" s="44">
        <v>25</v>
      </c>
      <c r="D9" s="45">
        <f t="shared" si="0"/>
        <v>8.090427852561568</v>
      </c>
      <c r="E9" s="42">
        <f t="shared" si="1"/>
        <v>298.25</v>
      </c>
    </row>
    <row r="10" spans="2:5" x14ac:dyDescent="0.25">
      <c r="B10" s="39">
        <v>35</v>
      </c>
      <c r="C10" s="40">
        <v>25.05</v>
      </c>
      <c r="D10" s="41">
        <f t="shared" si="0"/>
        <v>8.0888678088602788</v>
      </c>
      <c r="E10" s="42">
        <f t="shared" si="1"/>
        <v>298.3</v>
      </c>
    </row>
    <row r="11" spans="2:5" x14ac:dyDescent="0.25">
      <c r="B11" s="39">
        <v>35</v>
      </c>
      <c r="C11" s="40">
        <v>25.1</v>
      </c>
      <c r="D11" s="41">
        <f t="shared" si="0"/>
        <v>8.0873081493084129</v>
      </c>
      <c r="E11" s="42">
        <f t="shared" si="1"/>
        <v>298.35000000000002</v>
      </c>
    </row>
    <row r="12" spans="2:5" x14ac:dyDescent="0.25">
      <c r="B12" s="39">
        <v>35</v>
      </c>
      <c r="C12" s="40">
        <v>25.15</v>
      </c>
      <c r="D12" s="41">
        <f t="shared" si="0"/>
        <v>8.0857488734230216</v>
      </c>
      <c r="E12" s="42">
        <f t="shared" si="1"/>
        <v>298.39999999999998</v>
      </c>
    </row>
    <row r="13" spans="2:5" x14ac:dyDescent="0.25">
      <c r="B13" s="39">
        <v>35</v>
      </c>
      <c r="C13" s="40">
        <v>25.2</v>
      </c>
      <c r="D13" s="41">
        <f t="shared" si="0"/>
        <v>8.0841899807217317</v>
      </c>
      <c r="E13" s="42">
        <f t="shared" si="1"/>
        <v>298.45</v>
      </c>
    </row>
    <row r="14" spans="2:5" x14ac:dyDescent="0.25">
      <c r="B14" s="39">
        <v>35</v>
      </c>
      <c r="C14" s="40">
        <v>25.25</v>
      </c>
      <c r="D14" s="41">
        <f t="shared" si="0"/>
        <v>8.0826314707221627</v>
      </c>
      <c r="E14" s="42">
        <f t="shared" si="1"/>
        <v>298.5</v>
      </c>
    </row>
    <row r="15" spans="2:5" x14ac:dyDescent="0.25">
      <c r="B15" s="39">
        <v>35</v>
      </c>
      <c r="C15" s="40">
        <v>25.3</v>
      </c>
      <c r="D15" s="41">
        <f t="shared" si="0"/>
        <v>8.0810733429428083</v>
      </c>
      <c r="E15" s="42">
        <f t="shared" si="1"/>
        <v>298.55</v>
      </c>
    </row>
    <row r="16" spans="2:5" x14ac:dyDescent="0.25">
      <c r="D16" s="41"/>
      <c r="E16" s="46"/>
    </row>
    <row r="28" spans="4:4" x14ac:dyDescent="0.25">
      <c r="D28" s="38" t="s">
        <v>275</v>
      </c>
    </row>
    <row r="30" spans="4:4" x14ac:dyDescent="0.25">
      <c r="D30" s="38" t="s">
        <v>276</v>
      </c>
    </row>
    <row r="31" spans="4:4" x14ac:dyDescent="0.25">
      <c r="D31" s="38" t="s">
        <v>277</v>
      </c>
    </row>
    <row r="32" spans="4:4" x14ac:dyDescent="0.25">
      <c r="D32" s="38" t="s">
        <v>278</v>
      </c>
    </row>
    <row r="34" spans="4:4" ht="18" x14ac:dyDescent="0.25">
      <c r="D34" s="38" t="s">
        <v>279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Raw Data</vt:lpstr>
      <vt:lpstr>Work Sheet</vt:lpstr>
      <vt:lpstr>pH Results</vt:lpstr>
      <vt:lpstr>Final pH Results</vt:lpstr>
      <vt:lpstr>TRIS Buffer pH</vt:lpstr>
      <vt:lpstr>'Final pH Results'!_2018_NOV_RWS_PH</vt:lpstr>
      <vt:lpstr>'pH Results'!_2018_NOV_RWS_PH</vt:lpstr>
      <vt:lpstr>'Raw Data'!_2018_NOV_RWS_PH</vt:lpstr>
      <vt:lpstr>'Work Sheet'!_2018_NOV_RWS_PH</vt:lpstr>
    </vt:vector>
  </TitlesOfParts>
  <Company>NIOZ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HP650B</dc:creator>
  <cp:lastModifiedBy>Sharyn Ossebaar</cp:lastModifiedBy>
  <dcterms:created xsi:type="dcterms:W3CDTF">2018-11-27T15:30:50Z</dcterms:created>
  <dcterms:modified xsi:type="dcterms:W3CDTF">2018-11-30T09:40:43Z</dcterms:modified>
</cp:coreProperties>
</file>