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.2 Tiempos de desarrollo de pr" sheetId="1" r:id="rId4"/>
    <sheet state="visible" name="6.3 Rangos de tamaños de progra" sheetId="2" r:id="rId5"/>
    <sheet state="visible" name="6.4  Estimar el tamaño del prog" sheetId="3" r:id="rId6"/>
    <sheet state="visible" name="Tabla 6.5" sheetId="4" r:id="rId7"/>
    <sheet state="visible" name="PSP Resumen" sheetId="5" r:id="rId8"/>
    <sheet state="visible" name="Cuaderno de Registro de Tiempos" sheetId="6" r:id="rId9"/>
    <sheet state="visible" name="Diccionario Actividades" sheetId="7" r:id="rId10"/>
    <sheet state="visible" name="Cuaderno de Registro de Defecto" sheetId="8" r:id="rId11"/>
    <sheet state="visible" name="Cuaderno de trabajo" sheetId="9" r:id="rId12"/>
    <sheet state="visible" name="Calculo de Defectos" sheetId="10" r:id="rId13"/>
  </sheets>
  <definedNames/>
  <calcPr/>
</workbook>
</file>

<file path=xl/sharedStrings.xml><?xml version="1.0" encoding="utf-8"?>
<sst xmlns="http://schemas.openxmlformats.org/spreadsheetml/2006/main" count="794" uniqueCount="375">
  <si>
    <t>EL TAMAÑO DEL PRODUCTO</t>
  </si>
  <si>
    <t>Tabla 6.2 Tiempos de desarrollo de programas</t>
  </si>
  <si>
    <t>INTEGRANTES</t>
  </si>
  <si>
    <t>Sebastian Bolaños</t>
  </si>
  <si>
    <t>PROFESOR</t>
  </si>
  <si>
    <t>Ing. Ivan Valencia</t>
  </si>
  <si>
    <t>FECHA</t>
  </si>
  <si>
    <t>Alisson Caiza</t>
  </si>
  <si>
    <t>Marco Esparza</t>
  </si>
  <si>
    <t>CLASE</t>
  </si>
  <si>
    <t>Jerly Reinoso</t>
  </si>
  <si>
    <t>https://github.com/mvesparza/2563_G6_ACSW</t>
  </si>
  <si>
    <t>Programa</t>
  </si>
  <si>
    <t>Tiempo de Desarrollo</t>
  </si>
  <si>
    <t>LOC</t>
  </si>
  <si>
    <t>Minutos/LOC</t>
  </si>
  <si>
    <t>Total</t>
  </si>
  <si>
    <t>Prom</t>
  </si>
  <si>
    <t>Servidor de autenticación</t>
  </si>
  <si>
    <t>Tabla 6.3 Rangos de tamaños de programas</t>
  </si>
  <si>
    <t>Funciones</t>
  </si>
  <si>
    <t>Manejo de usuarios: Permite registrar nuevos usuarios en el sistema, verificando la disponibilidad del nombre de usuario y almacenando sus credenciales de acceso.</t>
  </si>
  <si>
    <t>Validación de usuarios: Comprueba si el usuario y la contraseña ingresados coinciden con los registrados en la base de datos.</t>
  </si>
  <si>
    <t>Captura de rostro: Obtiene imágenes faciales de los usuarios a través de la cámara para su posterior almacenamiento y verificación.</t>
  </si>
  <si>
    <t>Autenticación con reconocimiento facial: Compara la imagen facial capturada con los datos almacenados para validar la identidad del usuario.</t>
  </si>
  <si>
    <t>Gestión de base de datos de usuarios: Administra los registros de usuarios en una base de datos MongoDB.</t>
  </si>
  <si>
    <t>Verificación de credenciales: Confirma si un usuario registrado puede acceder con su contraseña correcta.</t>
  </si>
  <si>
    <t>Interfaz de inicio de sesión: Presenta un formulario donde los usuarios pueden ingresar sus credenciales para autenticarse.</t>
  </si>
  <si>
    <t>Interfaz de registro de usuario: Permite a nuevos usuarios crear una cuenta proporcionando un nombre de usuario y una contraseña.</t>
  </si>
  <si>
    <t>Visualización de la cámara: Muestra en tiempo real la imagen capturada por la cámara dentro de la interfaz gráfica.</t>
  </si>
  <si>
    <t>Botón de captura facial: Inicia la captura y almacenamiento de la imagen facial de un usuario registrado.</t>
  </si>
  <si>
    <t>Comparación de rostros: Evalúa si la imagen capturada coincide con los datos faciales registrados en la base de datos.</t>
  </si>
  <si>
    <t>Gestión de sesiones: Permite que los usuarios inicien y cierren sesión en la aplicación.</t>
  </si>
  <si>
    <t>Protección de rutas: Restringe el acceso a ciertas funcionalidades solo a usuarios autenticados.</t>
  </si>
  <si>
    <t>Actualización de datos faciales: Permite modificar o actualizar la imagen facial almacenada de un usuario.</t>
  </si>
  <si>
    <t>Verificación de integridad de imágenes: Valida que los datos faciales capturados sean legibles antes de almacenarlos.</t>
  </si>
  <si>
    <t>Interfaz gráfica para autenticación: Proporciona una experiencia visual para que los usuarios interactúen con la aplicación.</t>
  </si>
  <si>
    <t>Manejo de errores en captura facial: Detecta y gestiona situaciones en las que no se obtienen imágenes claras del rostro del usuario.</t>
  </si>
  <si>
    <t>Interfaz de administración de usuarios</t>
  </si>
  <si>
    <t>Almacenamiento seguro de 
credenciales: Guarda contraseñas 
en la base
 de datos utilizando 
mecanismos seguros.</t>
  </si>
  <si>
    <t>Conexión con base de datos: Establece la comunicación entre la aplicación y la base de datos MongoDB.</t>
  </si>
  <si>
    <t>Validación de autenticación por doble factor: Combina la verificación de credenciales con el reconocimiento facial.</t>
  </si>
  <si>
    <t>Cierre de sesión seguro: Desconecta a los usuarios del sistema eliminando sus sesiones activas.</t>
  </si>
  <si>
    <t>Manejo de errores en autenticación: Proporciona mensajes de error claros cuando las credenciales o la verificación facial fallan.</t>
  </si>
  <si>
    <t>Botón de registro de usuarios: Permite a nuevos usuarios crear una cuenta dentro del sistema.</t>
  </si>
  <si>
    <t>Botón de inicio de sesión: Ejecuta la verificación de credenciales y reconocimiento facial para acceder al sistema.</t>
  </si>
  <si>
    <t>Recuperación de contraseñas: Facilita a los usuarios la opción de restablecer su contraseña en caso de olvido.</t>
  </si>
  <si>
    <t>Captura de imágenes en vivo: Permite la toma de fotografías en tiempo real desde la cámara del dispositivo.</t>
  </si>
  <si>
    <t>Conversión de imágenes a formato compatible: Adapta las imágenes capturadas para su almacenamiento y procesamiento.</t>
  </si>
  <si>
    <t>Comparación de datos faciales en base de datos: Busca coincidencias entre las imágenes capturadas y las almacenadas.</t>
  </si>
  <si>
    <t>Actualización en tiempo real de la cámara: Refresca continuamente la vista previa de la cámara en la interfaz gráfica.</t>
  </si>
  <si>
    <t>Interfaz responsive: Asegura que la aplicación se adapte a diferentes tamaños de pantalla y dispositivos.</t>
  </si>
  <si>
    <t>Cifrado de datos sensibles: Protege la información de los usuarios almacenada en la base de datos.</t>
  </si>
  <si>
    <t>Carga y procesamiento de imágenes: Permite gestionar los archivos de imágenes capturados en la aplicación.</t>
  </si>
  <si>
    <t>Estructura de navegación: Define cómo los usuarios se desplazan entre las diferentes secciones de la aplicación.</t>
  </si>
  <si>
    <t>Configuración de permisos de usuario: Asigna diferentes niveles de acceso según el rol de cada usuario.</t>
  </si>
  <si>
    <t>Manejo de sesiones activas: Registra y controla las sesiones abiertas por los usuarios.</t>
  </si>
  <si>
    <t>Depuración de errores en la cámara: Detecta y soluciona fallos en la captura de imágenes desde la cámara.</t>
  </si>
  <si>
    <t>Manejo de la interfaz gráfica de usuario: Organiza la distribución y el diseño de los elementos en pantalla.</t>
  </si>
  <si>
    <t>Personalización de estilos visuales: Aplica configuraciones de colores, tipografía y disposición de los elementos gráficos.</t>
  </si>
  <si>
    <t>Punto de entrada de la aplicación: Inicia la ejecución del programa y carga la interfaz gráfica de reconocimiento facial.</t>
  </si>
  <si>
    <t>Servidor de autenticación: Gestiona las solicitudes de registro, inicio de sesión y verificación facial, conectando la aplicación con la base de datos.</t>
  </si>
  <si>
    <t xml:space="preserve">Tabla 6.4 Formulario para estimar el tamaño del programa                                                </t>
  </si>
  <si>
    <t>Func. anteriores</t>
  </si>
  <si>
    <t>Funciones estimadas</t>
  </si>
  <si>
    <t>Mín.</t>
  </si>
  <si>
    <t>Media</t>
  </si>
  <si>
    <t>Máx.</t>
  </si>
  <si>
    <t>Mejorar la gestión de usuarios en la base de datos.</t>
  </si>
  <si>
    <t>Optimizar la validación de credenciales en autenticación.</t>
  </si>
  <si>
    <t>Aumentar la precisión en la captura de rostros.</t>
  </si>
  <si>
    <t>Implementar autenticación multifactor con reconocimiento facial.</t>
  </si>
  <si>
    <t>Optimizar la estructura y consultas a MongoDB.</t>
  </si>
  <si>
    <t>Encriptar contraseñas para mayor seguridad.</t>
  </si>
  <si>
    <t>Agregar recuperación de cuenta con verificación facial.</t>
  </si>
  <si>
    <t>Permitir la actualización de imágenes faciales de usuarios.</t>
  </si>
  <si>
    <t>Mejorar la visualización de la cámara en tiempo real.</t>
  </si>
  <si>
    <t>Optimizar el almacenamiento y procesamiento de imágenes.</t>
  </si>
  <si>
    <t>Reducir el tiempo de comparación de rostros.</t>
  </si>
  <si>
    <t>Mejorar el control de sesiones de usuario.</t>
  </si>
  <si>
    <t>Optimizar la restricción de rutas para usuarios autenticados.</t>
  </si>
  <si>
    <t>Permitir la eliminación segura de datos faciales.</t>
  </si>
  <si>
    <t>Implementar validaciones en la captura de rostros.</t>
  </si>
  <si>
    <t>Mejorar la experiencia del usuario en la autenticación.</t>
  </si>
  <si>
    <t>Manejar errores de autenticación con mensajes claros.</t>
  </si>
  <si>
    <t>Permitir la reintento de autenticación sin reiniciar sesión.</t>
  </si>
  <si>
    <t>Optimizar la carga de datos desde la API de MongoDB.</t>
  </si>
  <si>
    <t>Implementar cifrado de datos faciales almacenados.</t>
  </si>
  <si>
    <t>Reducir la latencia en la autenticación facial.</t>
  </si>
  <si>
    <t>Mejorar el manejo de fallos en la conexión con la base de datos.</t>
  </si>
  <si>
    <t>Incorporar logs para auditoría de accesos.</t>
  </si>
  <si>
    <t>Optimizar la velocidad de procesamiento de imágenes.</t>
  </si>
  <si>
    <t>Habilitar autenticación con múltiples imágenes faciales.</t>
  </si>
  <si>
    <t>Refinar la detección y recorte de rostros.</t>
  </si>
  <si>
    <t>Reducir el consumo de recursos en la comparación facial.</t>
  </si>
  <si>
    <t>Mejorar el manejo de errores en la captura de imágenes.</t>
  </si>
  <si>
    <t>Ajustar la iluminación en la imagen capturada.</t>
  </si>
  <si>
    <t>Permitir la visualización de intentos de inicio de sesión.</t>
  </si>
  <si>
    <t>Optimizar la respuesta de la base de datos en validación.</t>
  </si>
  <si>
    <t>Reducir falsos positivos en reconocimiento facial.</t>
  </si>
  <si>
    <t>Actualizar en tiempo real la cámara en la interfaz.</t>
  </si>
  <si>
    <t>Optimizar la interfaz gráfica para dispositivos móviles.</t>
  </si>
  <si>
    <t>Refinar el ajuste de contornos faciales en la imagen.</t>
  </si>
  <si>
    <t>Permitir la autenticación con video en lugar de imagen estática.</t>
  </si>
  <si>
    <t>Automatizar la eliminación de sesiones inactivas.</t>
  </si>
  <si>
    <t>Mejorar la precisión de la comparación de datos faciales.</t>
  </si>
  <si>
    <t>Reducir la carga de imágenes no válidas en la base de datos.</t>
  </si>
  <si>
    <t>Optimizar la integración entre la interfaz y el backend.</t>
  </si>
  <si>
    <t>Mejorar la gestión de solicitudes de autenticación, optimizando el tiempo de respuesta y la seguridad en la comunicación con la base de datos.</t>
  </si>
  <si>
    <t>Estimado</t>
  </si>
  <si>
    <t xml:space="preserve">Tiempo real </t>
  </si>
  <si>
    <t>tiempo planteado</t>
  </si>
  <si>
    <t>HORAS</t>
  </si>
  <si>
    <t xml:space="preserve">Tabla 6.5                         </t>
  </si>
  <si>
    <t xml:space="preserve">Ing. </t>
  </si>
  <si>
    <t>Tabla 15.3 Resumen del plan del proyecto del PSP</t>
  </si>
  <si>
    <t xml:space="preserve">Estudiantes: </t>
  </si>
  <si>
    <t>Sebastian Bolaños, Alisson Caiza, Marco Esparza y Jerly Reinoso</t>
  </si>
  <si>
    <t xml:space="preserve">Fecha: </t>
  </si>
  <si>
    <t>Miercoles 26 de febrero del 2025</t>
  </si>
  <si>
    <t>Aplicativo:</t>
  </si>
  <si>
    <t>Sistema de Control de Asistencias Para el Deparetamento 
e Talento Humano de la Empresa Chamorro - Lara</t>
  </si>
  <si>
    <t>Programa:</t>
  </si>
  <si>
    <t>Profesor:</t>
  </si>
  <si>
    <t xml:space="preserve"> Ing. Jenny Ruiz</t>
  </si>
  <si>
    <t>Lenguaje:</t>
  </si>
  <si>
    <t>Python</t>
  </si>
  <si>
    <t>Resumen</t>
  </si>
  <si>
    <t>Plan</t>
  </si>
  <si>
    <t>Real</t>
  </si>
  <si>
    <t>Hasta la Fecha</t>
  </si>
  <si>
    <t>LOC/Hora</t>
  </si>
  <si>
    <t>Defectos/KLOC</t>
  </si>
  <si>
    <t>Rendimiento</t>
  </si>
  <si>
    <t>V/F</t>
  </si>
  <si>
    <t>Tamaño Programa (LOC)</t>
  </si>
  <si>
    <t>Total Nuevo &amp; Cambiado</t>
  </si>
  <si>
    <t>Tamaño Máximo</t>
  </si>
  <si>
    <t>Tamaño Mínimo</t>
  </si>
  <si>
    <t>Tiempo por Fase (.min)</t>
  </si>
  <si>
    <t>%Hasta la Fecha</t>
  </si>
  <si>
    <t>Planificación</t>
  </si>
  <si>
    <t>Diseño</t>
  </si>
  <si>
    <t>Codificación</t>
  </si>
  <si>
    <t>Revisión del código</t>
  </si>
  <si>
    <t>Compilación</t>
  </si>
  <si>
    <t>Pruebas</t>
  </si>
  <si>
    <t>Postmorten</t>
  </si>
  <si>
    <t>Tiempo Máximo</t>
  </si>
  <si>
    <t>Tiempo Mínimo</t>
  </si>
  <si>
    <t>Defectos introducidos</t>
  </si>
  <si>
    <t>Def./Hora</t>
  </si>
  <si>
    <t>Defectos eliminados</t>
  </si>
  <si>
    <t xml:space="preserve">Total </t>
  </si>
  <si>
    <t>Sistema de Control de Asistencias del Departamento de Talento Humano de la Empresa Chamorro-Lara</t>
  </si>
  <si>
    <t>CUADERNO DE REGISTRO DE TIEMPOS</t>
  </si>
  <si>
    <t>Integrantes:</t>
  </si>
  <si>
    <t xml:space="preserve">Sebastian Bolaños, Alisson Caiza, Marco Esparza, Jerly Reinoso </t>
  </si>
  <si>
    <r>
      <rPr>
        <rFont val="Arial"/>
        <b/>
        <color theme="1"/>
        <sz val="11.0"/>
      </rPr>
      <t xml:space="preserve">Fecha: </t>
    </r>
    <r>
      <rPr>
        <rFont val="Arial"/>
        <b val="0"/>
        <color theme="1"/>
        <sz val="11.0"/>
      </rPr>
      <t>11/02/2025</t>
    </r>
  </si>
  <si>
    <t>Ing. Jenny Ruíz</t>
  </si>
  <si>
    <r>
      <rPr>
        <rFont val="Arial"/>
        <b/>
        <color theme="1"/>
        <sz val="11.0"/>
      </rPr>
      <t xml:space="preserve">Class: </t>
    </r>
    <r>
      <rPr>
        <rFont val="Arial"/>
        <b val="0"/>
        <color theme="1"/>
        <sz val="11.0"/>
      </rPr>
      <t>2563</t>
    </r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</si>
  <si>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</si>
  <si>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</si>
  <si>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</si>
  <si>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</si>
  <si>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</si>
  <si>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</si>
  <si>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</si>
  <si>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</si>
  <si>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</si>
  <si>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 xml:space="preserve">Tarea 1 </t>
  </si>
  <si>
    <t>Definir los requerimientos de autenticación biométrica.</t>
  </si>
  <si>
    <t>x</t>
  </si>
  <si>
    <t xml:space="preserve">Tarea 2 </t>
  </si>
  <si>
    <t>Asignar responsabilidades para desarrollo y pruebas.</t>
  </si>
  <si>
    <t xml:space="preserve">Tarea 3 </t>
  </si>
  <si>
    <t>Recibir feedback de seguridad y precisión del sistema.</t>
  </si>
  <si>
    <t>Tarea 4</t>
  </si>
  <si>
    <t>Crear prototipos de la interfaz y flujo de autenticación.</t>
  </si>
  <si>
    <t xml:space="preserve">Tarea 5 </t>
  </si>
  <si>
    <t>Diseñar la arquitectura del sistema biométrico.</t>
  </si>
  <si>
    <t xml:space="preserve">Tarea 6 </t>
  </si>
  <si>
    <t>Configurar herramientas de captura y procesamiento facial.</t>
  </si>
  <si>
    <t>Tarea 7</t>
  </si>
  <si>
    <t>Desarrollar la autenticación con reconocimiento facial.</t>
  </si>
  <si>
    <t>Tarea 8</t>
  </si>
  <si>
    <t>Implementar la lógica para gestionar sesiones activas.</t>
  </si>
  <si>
    <t xml:space="preserve">Tarea 9 </t>
  </si>
  <si>
    <t>Registrar y verificar intentos de autenticación.</t>
  </si>
  <si>
    <t xml:space="preserve">Tarea 10 </t>
  </si>
  <si>
    <t>Validar la precisión y corregir errores en detección facial.</t>
  </si>
  <si>
    <t>Tarea 11</t>
  </si>
  <si>
    <t>Optimizar código y mejorar rendimiento en comparación facial.</t>
  </si>
  <si>
    <t>Tarea 12</t>
  </si>
  <si>
    <t>Aplicar feedback de pruebas en entornos reales.</t>
  </si>
  <si>
    <t xml:space="preserve">Tarea 13 </t>
  </si>
  <si>
    <t>Desplegar la aplicación en el entorno de producción.</t>
  </si>
  <si>
    <t>Tarea 14</t>
  </si>
  <si>
    <t>Capacitar a los usuarios sobre el uso del sistema.</t>
  </si>
  <si>
    <t xml:space="preserve">Tarea 15 </t>
  </si>
  <si>
    <t>Presentar la solución completa con reconocimiento facial.</t>
  </si>
  <si>
    <t>Tarea 16</t>
  </si>
  <si>
    <t>Refinar el flujo de autenticación biométrica.</t>
  </si>
  <si>
    <t>Tarea 17</t>
  </si>
  <si>
    <t>Realizar pruebas con usuarios reales en distintos entornos.</t>
  </si>
  <si>
    <t>Tarea 18</t>
  </si>
  <si>
    <t>Implementar restricciones y permisos por roles.</t>
  </si>
  <si>
    <t>Tarea 19</t>
  </si>
  <si>
    <t>Mejorar el proceso de registro y captura de imágenes.</t>
  </si>
  <si>
    <t>Tarea 20</t>
  </si>
  <si>
    <t>Analizar errores en autenticación y corregir fallos.</t>
  </si>
  <si>
    <t>Tarea 21</t>
  </si>
  <si>
    <t>Aplicar los últimos ajustes antes del lanzamiento.</t>
  </si>
  <si>
    <t>Sprint 1 - RF1</t>
  </si>
  <si>
    <t>Ejecutar pruebas unitarias para detección facial.</t>
  </si>
  <si>
    <t>Sprint 2 - RF2</t>
  </si>
  <si>
    <t>Revisar código y optimizar algoritmos de reconocimiento.</t>
  </si>
  <si>
    <t>Evaluar la usabilidad con usuarios reales.</t>
  </si>
  <si>
    <t>Sprint 3 - RF4</t>
  </si>
  <si>
    <t>Implementar y probar el despliegue en producción.</t>
  </si>
  <si>
    <t>Sprint 4 - RF5</t>
  </si>
  <si>
    <t>Entrenar al personal en el uso del sistema biométrico.</t>
  </si>
  <si>
    <t>Sprint 5 - RF6</t>
  </si>
  <si>
    <t>Entregar la versión final con mejoras de seguridad.</t>
  </si>
  <si>
    <t>Diccionario de Actividades</t>
  </si>
  <si>
    <t>Tarea 1</t>
  </si>
  <si>
    <t>Análisis y priorización de requisitos para autenticación.</t>
  </si>
  <si>
    <t>Tarea 2</t>
  </si>
  <si>
    <t>Planificación de tareas para el desarrollo del sistema.</t>
  </si>
  <si>
    <t>Tarea 3</t>
  </si>
  <si>
    <t>Revisión con stakeholders sobre seguridad y accesibilidad.</t>
  </si>
  <si>
    <t>Prototipado interactivo del flujo de autenticación.</t>
  </si>
  <si>
    <t>Tarea 5</t>
  </si>
  <si>
    <t>Diseño de la arquitectura del sistema de autenticación.</t>
  </si>
  <si>
    <t>Tarea 6</t>
  </si>
  <si>
    <t>Configuración del entorno de desarrollo con Python y MongoDB.</t>
  </si>
  <si>
    <t>Desarrollo del módulo de autenticación con verificación de credenciales.</t>
  </si>
  <si>
    <t>Implementación del manejo de sesiones y persistencia de usuario.</t>
  </si>
  <si>
    <t>Tarea 9</t>
  </si>
  <si>
    <t>Desarrollo del sistema de generación de logs de acceso.</t>
  </si>
  <si>
    <t>Tarea 10</t>
  </si>
  <si>
    <t>Pruebas de aceptación en autenticación y control de acceso.</t>
  </si>
  <si>
    <t>Revisión de código y optimización de seguridad.</t>
  </si>
  <si>
    <t>Pruebas con usuarios en diferentes entornos.</t>
  </si>
  <si>
    <t>Tarea 13</t>
  </si>
  <si>
    <t>Despliegue de la aplicación en un servidor seguro.</t>
  </si>
  <si>
    <t>Capacitación del personal sobre autenticación y gestión de accesos.</t>
  </si>
  <si>
    <t>Tarea 15</t>
  </si>
  <si>
    <t>Entrega final del sistema con autenticación robusta.</t>
  </si>
  <si>
    <t>Implementación de autenticación en restaurante Parrilladas Kandela.</t>
  </si>
  <si>
    <t>Validación del acceso y autenticación en el restaurante.</t>
  </si>
  <si>
    <t>Configuración de accesos seguros con autenticación multifactor.</t>
  </si>
  <si>
    <t>Creación de nuevos usuarios y gestión de permisos.</t>
  </si>
  <si>
    <t>Evaluación del sistema para detectar vulnerabilidades.</t>
  </si>
  <si>
    <t>Optimización final del sistema de autenticación.</t>
  </si>
  <si>
    <t>Sprint 1</t>
  </si>
  <si>
    <t>1. Registro de usuarios en MongoDB 2. Validación de credenciales 3. Implementación de cifrado de contraseñas 4. Manejo de errores en autenticación.</t>
  </si>
  <si>
    <t>Sprint 2</t>
  </si>
  <si>
    <t>5. Implementación de sesiones seguras 6. Integración con reconocimiento facial 7. Control de intentos fallidos de inicio de sesión.</t>
  </si>
  <si>
    <t>Sprint 3</t>
  </si>
  <si>
    <t>8. Registro y seguimiento de accesos 9. Creación de roles y permisos 10. Implementación de autenticación multifactor.</t>
  </si>
  <si>
    <t>Sprint 4</t>
  </si>
  <si>
    <t>11. Optimización del tiempo de respuesta en autenticación 12. Seguridad en almacenamiento de datos 13. Manejo avanzado de sesiones y expiración de tokens.</t>
  </si>
  <si>
    <t>Sprint 5</t>
  </si>
  <si>
    <t>14. Pruebas finales de seguridad 15. Evaluación de rendimiento del sistema 16. Implementación de logs detallados de accesos.</t>
  </si>
  <si>
    <t>Tipos de defectos</t>
  </si>
  <si>
    <t>Documentación</t>
  </si>
  <si>
    <t>Interfaz</t>
  </si>
  <si>
    <t>Sistema</t>
  </si>
  <si>
    <t xml:space="preserve">TOTAL EN MINUTOS: 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</si>
  <si>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</si>
  <si>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</si>
  <si>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</si>
  <si>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</si>
  <si>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</si>
  <si>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</si>
  <si>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</si>
  <si>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>Nombre</t>
  </si>
  <si>
    <t xml:space="preserve">  </t>
  </si>
  <si>
    <t>Profesor</t>
  </si>
  <si>
    <t>Ing. Jenny Ruiz</t>
  </si>
  <si>
    <t>Nº</t>
  </si>
  <si>
    <t>Tipo</t>
  </si>
  <si>
    <t>Introducido</t>
  </si>
  <si>
    <t>Eliminado</t>
  </si>
  <si>
    <t>T. Corrección (minutos)</t>
  </si>
  <si>
    <t>Defecto Corregido</t>
  </si>
  <si>
    <t>Codificacion</t>
  </si>
  <si>
    <t>SI</t>
  </si>
  <si>
    <t>Descripción:</t>
  </si>
  <si>
    <t>Error en la base de datos: Falta de normalización en las relaciones entre usuarios y roles.</t>
  </si>
  <si>
    <t>T. Corrección</t>
  </si>
  <si>
    <t>Implementación</t>
  </si>
  <si>
    <t>Fallo en autenticación: Los tokens de sesión no se generaban correctamente.</t>
  </si>
  <si>
    <t>Diseño UI/UX</t>
  </si>
  <si>
    <t>Problema en la interfaz: No se mostraban mensajes de error al fallar el login.</t>
  </si>
  <si>
    <t>Desarrollo Backend</t>
  </si>
  <si>
    <t>Fallo en permisos: Usuarios estándar podían acceder a funciones administrativas.</t>
  </si>
  <si>
    <t>Despliegue</t>
  </si>
  <si>
    <t>Error en la gestión de sesiones: Los tokens expiraban antes del tiempo configurado.</t>
  </si>
  <si>
    <t>Diseño UI</t>
  </si>
  <si>
    <t>Problema en la UI: El formulario de login no validaba campos vacíos.</t>
  </si>
  <si>
    <t>Error en encriptación: Contraseñas no se almacenaban con hashing adecuado.</t>
  </si>
  <si>
    <t>Error en la generación automática de facturas: el cálculo del impuesto era incorrecto.</t>
  </si>
  <si>
    <t>Fallo en la conexión a la base de datos: Se caía el servicio durante alta demanda.</t>
  </si>
  <si>
    <t>Problema de compatibilidad: No funcionaba correctamente en navegadores antiguos.</t>
  </si>
  <si>
    <t>Desalineación en la UI: Campos de autenticación no estaban bien organizados.</t>
  </si>
  <si>
    <t>Error en validaciones: Se permitía el ingreso de contraseñas débiles.</t>
  </si>
  <si>
    <t>Sesiones duplicadas: Un mismo usuario podía iniciar sesión varias veces sin restricciones.</t>
  </si>
  <si>
    <t>Fallo en el registro: No se verificaba si el usuario ya existía antes de crearlo.</t>
  </si>
  <si>
    <t>Error en logs: No se registraban los intentos de inicio de sesión fallidos.</t>
  </si>
  <si>
    <t>Incompatibilidad con dispositivos móviles: Login no ajustado a pantallas pequeñas.</t>
  </si>
  <si>
    <t>Fallo en seguridad: No se invalidaban sesiones activas al cambiar de contraseña.</t>
  </si>
  <si>
    <t>Información desactualizada: Documentación incorrecta sobre la API de autenticación.</t>
  </si>
  <si>
    <t>Código mal estructurado: Mala implementación en la gestión de roles.</t>
  </si>
  <si>
    <t>Botones de acción bloqueados: UI no respondía en ciertas condiciones.</t>
  </si>
  <si>
    <t>Incompatibilidad con ciertos navegadores: Fallos en el renderizado de la página de login.</t>
  </si>
  <si>
    <t>Error en despliegue: Configuración de producción mal definida.</t>
  </si>
  <si>
    <t xml:space="preserve">CUADERNO DE TRABAJO </t>
  </si>
  <si>
    <t>Nombre:</t>
  </si>
  <si>
    <t>Sebastian Bolños, Alisson Caiza, Marco Esparza y Jerly Reinoso</t>
  </si>
  <si>
    <t>Fecha:</t>
  </si>
  <si>
    <t>Trabajo</t>
  </si>
  <si>
    <t>Proceso</t>
  </si>
  <si>
    <t>Hasta la fecha</t>
  </si>
  <si>
    <t>Tiempo</t>
  </si>
  <si>
    <t>Unidades</t>
  </si>
  <si>
    <t>Velocidad</t>
  </si>
  <si>
    <t>MAX</t>
  </si>
  <si>
    <t>MIN</t>
  </si>
  <si>
    <t>Análisis</t>
  </si>
  <si>
    <t>Descripción</t>
  </si>
  <si>
    <t>priorización de requisitos de autenticación</t>
  </si>
  <si>
    <t>Definición del flujo de autenticación y roles de usuario</t>
  </si>
  <si>
    <t>Revisión</t>
  </si>
  <si>
    <t>Validación con stakeholders sobre seguridad y accesibilidad</t>
  </si>
  <si>
    <t>Diseño del flujo de autenticación y recuperación de cuentas</t>
  </si>
  <si>
    <t>Arquitectura</t>
  </si>
  <si>
    <t>Estructura del sistema y conexión con base de datos</t>
  </si>
  <si>
    <t>Configuración</t>
  </si>
  <si>
    <t>Configuración del entorno con Python y MongoDB</t>
  </si>
  <si>
    <t>Desarrollo</t>
  </si>
  <si>
    <t xml:space="preserve">Desarrollo del módulo de autenticación con hashing seguro	</t>
  </si>
  <si>
    <t xml:space="preserve">Implementación del manejo de sesiones seguras	</t>
  </si>
  <si>
    <t xml:space="preserve">Integración de autenticación por reconocimiento facial	</t>
  </si>
  <si>
    <t xml:space="preserve">Pruebas unitarias e integración del sistema	</t>
  </si>
  <si>
    <t xml:space="preserve">Optimización del código y revisión de seguridad	</t>
  </si>
  <si>
    <t xml:space="preserve">Pruebas con usuarios y simulación de intentos de acceso	</t>
  </si>
  <si>
    <t xml:space="preserve">Despliegue en el entorno de producción con HTTPS	</t>
  </si>
  <si>
    <t>Capacitación</t>
  </si>
  <si>
    <t xml:space="preserve">Capacitación del personal en uso y administración del sistema	</t>
  </si>
  <si>
    <t>Entrega</t>
  </si>
  <si>
    <t xml:space="preserve">Entrega final del sistema de autenticación	</t>
  </si>
  <si>
    <t>Validación</t>
  </si>
  <si>
    <t xml:space="preserve">Validación del sistema en diferentes entornos y dispositivos	</t>
  </si>
  <si>
    <t xml:space="preserve">Pruebas de autenticación en escenarios adversos	</t>
  </si>
  <si>
    <t>Seguridad</t>
  </si>
  <si>
    <t xml:space="preserve">Implementación de doble factor de autenticación (2FA)	</t>
  </si>
  <si>
    <t xml:space="preserve">Creación de roles de usuario y control de acceso	</t>
  </si>
  <si>
    <t>Evaluación</t>
  </si>
  <si>
    <t xml:space="preserve">Evaluación del rendimiento y seguridad del sistema	</t>
  </si>
  <si>
    <t>Optimización</t>
  </si>
  <si>
    <t xml:space="preserve">Optimización final del sistema de autenticación	</t>
  </si>
  <si>
    <t>Anterior</t>
  </si>
  <si>
    <t>Nuevo</t>
  </si>
  <si>
    <t>Defectos</t>
  </si>
  <si>
    <t>Dd plan= N plan + Dd plan /1000</t>
  </si>
  <si>
    <t>Nuevo Programa</t>
  </si>
  <si>
    <t xml:space="preserve">Dd plan </t>
  </si>
  <si>
    <t>defectos/KLOC</t>
  </si>
  <si>
    <t>LOC Total (N)</t>
  </si>
  <si>
    <t>Defectos Totales (D)</t>
  </si>
  <si>
    <t>Dd</t>
  </si>
  <si>
    <t xml:space="preserve">CONCLUSIÓN </t>
  </si>
  <si>
    <t>El análisis del sistema de autenticación revela una alta incidencia de fallos en la gestión de sesiones y en la validación de credenciales, con un índice de errores significativo en la implementación de permisos y cifrado de contraseñas. Se detectaron vulnerabilidades en la autenticación multifactor y en la estabilidad de la conexión con la base de datos bajo alta carga. Para mejorar la seguridad y confiabilidad, se recomienda implementar pruebas automatizadas en cada actualización, reforzar la validación de usuarios con mecanismos más robustos y optimizar el almacenamiento seguro de datos sensibles. Además, la capacitación del equipo en prácticas de seguridad avanzadas será clave para reducir defectos en el futuro y fortalecer la protección del sistema.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</si>
</sst>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\.m"/>
  </numFmts>
  <fonts count="33">
    <font>
      <sz val="11.0"/>
      <color theme="1"/>
      <name val="Aptos Narrow"/>
      <scheme val="minor"/>
    </font>
    <font>
      <b/>
      <sz val="10.0"/>
      <color theme="1"/>
      <name val="Aptos Narrow"/>
    </font>
    <font/>
    <font>
      <sz val="10.0"/>
      <color theme="1"/>
      <name val="Arial"/>
    </font>
    <font>
      <u/>
      <sz val="11.0"/>
      <color rgb="FF467886"/>
      <name val="Arial"/>
    </font>
    <font>
      <sz val="10.0"/>
      <color theme="1"/>
      <name val="Aptos Narrow"/>
    </font>
    <font>
      <b/>
      <sz val="10.0"/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rial"/>
    </font>
    <font>
      <sz val="10.0"/>
      <color theme="1"/>
      <name val="Book Antiqua"/>
    </font>
    <font>
      <b/>
      <sz val="8.0"/>
      <color theme="1"/>
      <name val="Book Antiqua"/>
    </font>
    <font>
      <sz val="8.0"/>
      <color theme="1"/>
      <name val="Book Antiqua"/>
    </font>
    <font>
      <b/>
      <sz val="16.0"/>
      <color rgb="FF3F3F3F"/>
      <name val="Arial"/>
    </font>
    <font>
      <b/>
      <sz val="12.0"/>
      <color theme="1"/>
      <name val="Book Antiqua"/>
    </font>
    <font>
      <b/>
      <sz val="10.0"/>
      <color theme="1"/>
      <name val="Book Antiqua"/>
    </font>
    <font>
      <b/>
      <sz val="11.0"/>
      <color theme="1"/>
      <name val="Book Antiqua"/>
    </font>
    <font>
      <sz val="11.0"/>
      <color theme="1"/>
      <name val="Book Antiqua"/>
    </font>
    <font>
      <b/>
      <i/>
      <sz val="8.0"/>
      <color theme="1"/>
      <name val="Book Antiqua"/>
    </font>
    <font>
      <b/>
      <i/>
      <sz val="9.0"/>
      <color theme="1"/>
      <name val="Book Antiqua"/>
    </font>
    <font>
      <sz val="9.0"/>
      <color theme="1"/>
      <name val="Book Antiqua"/>
    </font>
    <font>
      <sz val="9.0"/>
      <color rgb="FF000000"/>
      <name val="Book Antiqua"/>
    </font>
    <font>
      <b/>
      <i/>
      <sz val="10.0"/>
      <color theme="1"/>
      <name val="Book Antiqua"/>
    </font>
    <font>
      <b/>
      <sz val="10.0"/>
      <color rgb="FF434343"/>
      <name val="Book Antiqua"/>
    </font>
    <font>
      <sz val="10.0"/>
      <color rgb="FF434343"/>
      <name val="Book Antiqua"/>
    </font>
    <font>
      <sz val="10.0"/>
      <color rgb="FFFFFFFF"/>
      <name val="Book Antiqua"/>
    </font>
    <font>
      <b/>
      <sz val="10.0"/>
      <color rgb="FFFFFFFF"/>
      <name val="Book Antiqua"/>
    </font>
    <font>
      <sz val="8.0"/>
      <color rgb="FFFFFFFF"/>
      <name val="Book Antiqua"/>
    </font>
    <font>
      <i/>
      <sz val="8.0"/>
      <color theme="1"/>
      <name val="Book Antiqua"/>
    </font>
    <font>
      <color theme="1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8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right/>
      <top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top/>
    </border>
    <border>
      <right/>
      <top/>
    </border>
    <border>
      <right/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/>
    </xf>
    <xf borderId="4" fillId="2" fontId="1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3" numFmtId="164" xfId="0" applyAlignment="1" applyBorder="1" applyFont="1" applyNumberForma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1" fillId="2" fontId="4" numFmtId="0" xfId="0" applyAlignment="1" applyBorder="1" applyFont="1">
      <alignment horizontal="center" readingOrder="0"/>
    </xf>
    <xf borderId="12" fillId="0" fontId="2" numFmtId="0" xfId="0" applyBorder="1" applyFont="1"/>
    <xf borderId="13" fillId="3" fontId="1" numFmtId="0" xfId="0" applyAlignment="1" applyBorder="1" applyFill="1" applyFont="1">
      <alignment horizontal="center"/>
    </xf>
    <xf borderId="13" fillId="4" fontId="5" numFmtId="0" xfId="0" applyAlignment="1" applyBorder="1" applyFill="1" applyFont="1">
      <alignment horizontal="center"/>
    </xf>
    <xf borderId="13" fillId="4" fontId="3" numFmtId="0" xfId="0" applyAlignment="1" applyBorder="1" applyFont="1">
      <alignment horizontal="center" readingOrder="0"/>
    </xf>
    <xf borderId="14" fillId="4" fontId="5" numFmtId="0" xfId="0" applyAlignment="1" applyBorder="1" applyFont="1">
      <alignment horizontal="center"/>
    </xf>
    <xf borderId="14" fillId="4" fontId="3" numFmtId="0" xfId="0" applyAlignment="1" applyBorder="1" applyFont="1">
      <alignment horizontal="center" readingOrder="0"/>
    </xf>
    <xf borderId="13" fillId="4" fontId="1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readingOrder="0"/>
    </xf>
    <xf borderId="13" fillId="0" fontId="7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4" fontId="3" numFmtId="0" xfId="0" applyAlignment="1" applyBorder="1" applyFont="1">
      <alignment horizontal="center" readingOrder="0" shrinkToFit="0" vertical="center" wrapText="1"/>
    </xf>
    <xf borderId="15" fillId="4" fontId="3" numFmtId="0" xfId="0" applyAlignment="1" applyBorder="1" applyFont="1">
      <alignment horizontal="center" readingOrder="0" shrinkToFit="0" vertical="center" wrapText="1"/>
    </xf>
    <xf borderId="16" fillId="4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14" fillId="4" fontId="5" numFmtId="0" xfId="0" applyAlignment="1" applyBorder="1" applyFont="1">
      <alignment horizontal="center" vertical="center"/>
    </xf>
    <xf borderId="17" fillId="4" fontId="5" numFmtId="0" xfId="0" applyAlignment="1" applyBorder="1" applyFont="1">
      <alignment horizontal="center" vertical="center"/>
    </xf>
    <xf borderId="18" fillId="3" fontId="6" numFmtId="0" xfId="0" applyAlignment="1" applyBorder="1" applyFont="1">
      <alignment horizontal="center" readingOrder="0" vertical="center"/>
    </xf>
    <xf borderId="19" fillId="0" fontId="2" numFmtId="0" xfId="0" applyBorder="1" applyFont="1"/>
    <xf borderId="20" fillId="0" fontId="2" numFmtId="0" xfId="0" applyBorder="1" applyFont="1"/>
    <xf borderId="13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shrinkToFit="0" vertical="center" wrapText="1"/>
    </xf>
    <xf borderId="16" fillId="4" fontId="5" numFmtId="0" xfId="0" applyAlignment="1" applyBorder="1" applyFont="1">
      <alignment horizontal="center" shrinkToFit="0" vertical="center" wrapText="1"/>
    </xf>
    <xf borderId="21" fillId="4" fontId="5" numFmtId="0" xfId="0" applyAlignment="1" applyBorder="1" applyFont="1">
      <alignment horizontal="center" shrinkToFit="0" vertical="center" wrapText="1"/>
    </xf>
    <xf borderId="22" fillId="4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8" fillId="3" fontId="6" numFmtId="0" xfId="0" applyAlignment="1" applyBorder="1" applyFont="1">
      <alignment horizontal="center" readingOrder="0"/>
    </xf>
    <xf borderId="23" fillId="4" fontId="5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shrinkToFit="0" vertical="center" wrapText="1"/>
    </xf>
    <xf borderId="22" fillId="5" fontId="1" numFmtId="0" xfId="0" applyAlignment="1" applyBorder="1" applyFill="1" applyFont="1">
      <alignment horizontal="center" shrinkToFit="0" vertical="center" wrapText="1"/>
    </xf>
    <xf borderId="13" fillId="5" fontId="1" numFmtId="0" xfId="0" applyAlignment="1" applyBorder="1" applyFont="1">
      <alignment horizontal="center" shrinkToFit="0" vertical="center" wrapText="1"/>
    </xf>
    <xf borderId="0" fillId="3" fontId="8" numFmtId="0" xfId="0" applyFont="1"/>
    <xf borderId="12" fillId="3" fontId="7" numFmtId="0" xfId="0" applyBorder="1" applyFont="1"/>
    <xf borderId="22" fillId="4" fontId="5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16" fillId="3" fontId="9" numFmtId="0" xfId="0" applyAlignment="1" applyBorder="1" applyFont="1">
      <alignment vertical="center"/>
    </xf>
    <xf borderId="13" fillId="3" fontId="7" numFmtId="0" xfId="0" applyAlignment="1" applyBorder="1" applyFont="1">
      <alignment vertical="center"/>
    </xf>
    <xf borderId="1" fillId="0" fontId="10" numFmtId="0" xfId="0" applyAlignment="1" applyBorder="1" applyFont="1">
      <alignment horizontal="center" readingOrder="0" shrinkToFit="0" vertical="center" wrapText="1"/>
    </xf>
    <xf borderId="13" fillId="3" fontId="9" numFmtId="0" xfId="0" applyAlignment="1" applyBorder="1" applyFont="1">
      <alignment vertical="center"/>
    </xf>
    <xf borderId="1" fillId="0" fontId="10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readingOrder="0" vertical="center"/>
    </xf>
    <xf borderId="13" fillId="3" fontId="11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left" vertical="center"/>
    </xf>
    <xf borderId="18" fillId="3" fontId="9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1" fillId="6" fontId="7" numFmtId="0" xfId="0" applyAlignment="1" applyBorder="1" applyFill="1" applyFont="1">
      <alignment horizontal="left" vertical="center"/>
    </xf>
    <xf borderId="5" fillId="6" fontId="7" numFmtId="2" xfId="0" applyAlignment="1" applyBorder="1" applyFont="1" applyNumberFormat="1">
      <alignment horizontal="center" shrinkToFit="0" vertical="center" wrapText="1"/>
    </xf>
    <xf borderId="24" fillId="0" fontId="2" numFmtId="0" xfId="0" applyBorder="1" applyFont="1"/>
    <xf borderId="6" fillId="0" fontId="2" numFmtId="0" xfId="0" applyBorder="1" applyFont="1"/>
    <xf borderId="1" fillId="6" fontId="9" numFmtId="0" xfId="0" applyAlignment="1" applyBorder="1" applyFont="1">
      <alignment horizontal="left" vertical="center"/>
    </xf>
    <xf borderId="2" fillId="6" fontId="7" numFmtId="0" xfId="0" applyAlignment="1" applyBorder="1" applyFont="1">
      <alignment horizontal="center"/>
    </xf>
    <xf borderId="1" fillId="6" fontId="7" numFmtId="0" xfId="0" applyAlignment="1" applyBorder="1" applyFont="1">
      <alignment horizontal="center"/>
    </xf>
    <xf borderId="25" fillId="6" fontId="9" numFmtId="0" xfId="0" applyAlignment="1" applyBorder="1" applyFont="1">
      <alignment horizontal="center" vertical="center"/>
    </xf>
    <xf borderId="26" fillId="0" fontId="2" numFmtId="0" xfId="0" applyBorder="1" applyFont="1"/>
    <xf borderId="25" fillId="3" fontId="9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7" numFmtId="2" xfId="0" applyAlignment="1" applyBorder="1" applyFont="1" applyNumberFormat="1">
      <alignment horizontal="center"/>
    </xf>
    <xf borderId="27" fillId="6" fontId="12" numFmtId="0" xfId="0" applyBorder="1" applyFont="1"/>
    <xf borderId="28" fillId="0" fontId="10" numFmtId="0" xfId="0" applyAlignment="1" applyBorder="1" applyFont="1">
      <alignment readingOrder="0"/>
    </xf>
    <xf borderId="28" fillId="0" fontId="2" numFmtId="0" xfId="0" applyBorder="1" applyFont="1"/>
    <xf borderId="29" fillId="0" fontId="2" numFmtId="0" xfId="0" applyBorder="1" applyFont="1"/>
    <xf borderId="30" fillId="6" fontId="10" numFmtId="0" xfId="0" applyAlignment="1" applyBorder="1" applyFont="1">
      <alignment horizontal="center" readingOrder="0"/>
    </xf>
    <xf borderId="31" fillId="0" fontId="2" numFmtId="0" xfId="0" applyBorder="1" applyFont="1"/>
    <xf borderId="32" fillId="0" fontId="2" numFmtId="0" xfId="0" applyBorder="1" applyFont="1"/>
    <xf borderId="33" fillId="6" fontId="11" numFmtId="0" xfId="0" applyBorder="1" applyFont="1"/>
    <xf borderId="34" fillId="6" fontId="10" numFmtId="0" xfId="0" applyAlignment="1" applyBorder="1" applyFont="1">
      <alignment horizontal="center" readingOrder="0"/>
    </xf>
    <xf borderId="35" fillId="0" fontId="2" numFmtId="0" xfId="0" applyBorder="1" applyFont="1"/>
    <xf borderId="36" fillId="0" fontId="2" numFmtId="0" xfId="0" applyBorder="1" applyFont="1"/>
    <xf borderId="37" fillId="6" fontId="10" numFmtId="0" xfId="0" applyBorder="1" applyFont="1"/>
    <xf borderId="37" fillId="6" fontId="11" numFmtId="0" xfId="0" applyAlignment="1" applyBorder="1" applyFont="1">
      <alignment readingOrder="0"/>
    </xf>
    <xf borderId="34" fillId="6" fontId="10" numFmtId="165" xfId="0" applyAlignment="1" applyBorder="1" applyFont="1" applyNumberFormat="1">
      <alignment horizontal="center"/>
    </xf>
    <xf borderId="38" fillId="0" fontId="2" numFmtId="0" xfId="0" applyBorder="1" applyFont="1"/>
    <xf borderId="39" fillId="6" fontId="11" numFmtId="0" xfId="0" applyBorder="1" applyFont="1"/>
    <xf borderId="40" fillId="6" fontId="10" numFmtId="0" xfId="0" applyAlignment="1" applyBorder="1" applyFont="1">
      <alignment horizontal="center"/>
    </xf>
    <xf borderId="41" fillId="0" fontId="2" numFmtId="0" xfId="0" applyBorder="1" applyFont="1"/>
    <xf borderId="42" fillId="0" fontId="2" numFmtId="0" xfId="0" applyBorder="1" applyFont="1"/>
    <xf borderId="43" fillId="6" fontId="10" numFmtId="0" xfId="0" applyBorder="1" applyFont="1"/>
    <xf borderId="43" fillId="6" fontId="11" numFmtId="0" xfId="0" applyAlignment="1" applyBorder="1" applyFont="1">
      <alignment readingOrder="0"/>
    </xf>
    <xf borderId="44" fillId="0" fontId="2" numFmtId="0" xfId="0" applyBorder="1" applyFont="1"/>
    <xf borderId="27" fillId="6" fontId="10" numFmtId="0" xfId="0" applyBorder="1" applyFont="1"/>
    <xf borderId="27" fillId="6" fontId="13" numFmtId="0" xfId="0" applyAlignment="1" applyBorder="1" applyFont="1">
      <alignment horizontal="center"/>
    </xf>
    <xf borderId="13" fillId="3" fontId="11" numFmtId="0" xfId="0" applyAlignment="1" applyBorder="1" applyFont="1">
      <alignment horizontal="center"/>
    </xf>
    <xf borderId="13" fillId="0" fontId="10" numFmtId="165" xfId="0" applyBorder="1" applyFont="1" applyNumberFormat="1"/>
    <xf borderId="13" fillId="0" fontId="10" numFmtId="20" xfId="0" applyBorder="1" applyFont="1" applyNumberFormat="1"/>
    <xf borderId="13" fillId="0" fontId="10" numFmtId="0" xfId="0" applyBorder="1" applyFont="1"/>
    <xf borderId="0" fillId="0" fontId="8" numFmtId="0" xfId="0" applyAlignment="1" applyFont="1">
      <alignment readingOrder="0"/>
    </xf>
    <xf borderId="13" fillId="0" fontId="10" numFmtId="166" xfId="0" applyBorder="1" applyFont="1" applyNumberFormat="1"/>
    <xf borderId="13" fillId="0" fontId="10" numFmtId="165" xfId="0" applyAlignment="1" applyBorder="1" applyFont="1" applyNumberFormat="1">
      <alignment readingOrder="0"/>
    </xf>
    <xf borderId="13" fillId="0" fontId="10" numFmtId="0" xfId="0" applyAlignment="1" applyBorder="1" applyFont="1">
      <alignment readingOrder="0"/>
    </xf>
    <xf borderId="45" fillId="6" fontId="12" numFmtId="0" xfId="0" applyBorder="1" applyFont="1"/>
    <xf borderId="13" fillId="0" fontId="8" numFmtId="0" xfId="0" applyAlignment="1" applyBorder="1" applyFont="1">
      <alignment readingOrder="0"/>
    </xf>
    <xf borderId="46" fillId="6" fontId="12" numFmtId="0" xfId="0" applyBorder="1" applyFont="1"/>
    <xf borderId="0" fillId="6" fontId="12" numFmtId="0" xfId="0" applyFont="1"/>
    <xf borderId="47" fillId="0" fontId="2" numFmtId="0" xfId="0" applyBorder="1" applyFont="1"/>
    <xf borderId="27" fillId="6" fontId="14" numFmtId="165" xfId="0" applyAlignment="1" applyBorder="1" applyFont="1" applyNumberFormat="1">
      <alignment horizontal="center"/>
    </xf>
    <xf borderId="27" fillId="6" fontId="14" numFmtId="20" xfId="0" applyAlignment="1" applyBorder="1" applyFont="1" applyNumberFormat="1">
      <alignment horizontal="center"/>
    </xf>
    <xf borderId="27" fillId="6" fontId="14" numFmtId="0" xfId="0" applyAlignment="1" applyBorder="1" applyFont="1">
      <alignment horizontal="center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vertical="center"/>
    </xf>
    <xf borderId="0" fillId="3" fontId="15" numFmtId="0" xfId="0" applyAlignment="1" applyFont="1">
      <alignment horizontal="center" shrinkToFit="0" vertical="center" wrapText="1"/>
    </xf>
    <xf borderId="13" fillId="0" fontId="11" numFmtId="0" xfId="0" applyAlignment="1" applyBorder="1" applyFont="1">
      <alignment readingOrder="0"/>
    </xf>
    <xf borderId="0" fillId="0" fontId="10" numFmtId="0" xfId="0" applyFont="1"/>
    <xf borderId="0" fillId="0" fontId="10" numFmtId="0" xfId="0" applyFont="1"/>
    <xf borderId="0" fillId="0" fontId="5" numFmtId="0" xfId="0" applyFont="1"/>
    <xf borderId="0" fillId="0" fontId="12" numFmtId="0" xfId="0" applyFont="1"/>
    <xf borderId="5" fillId="0" fontId="16" numFmtId="0" xfId="0" applyBorder="1" applyFont="1"/>
    <xf borderId="24" fillId="0" fontId="12" numFmtId="0" xfId="0" applyBorder="1" applyFont="1"/>
    <xf borderId="6" fillId="0" fontId="12" numFmtId="0" xfId="0" applyBorder="1" applyFont="1"/>
    <xf borderId="8" fillId="0" fontId="12" numFmtId="0" xfId="0" applyBorder="1" applyFont="1"/>
    <xf borderId="48" fillId="0" fontId="12" numFmtId="0" xfId="0" applyBorder="1" applyFont="1"/>
    <xf borderId="0" fillId="0" fontId="17" numFmtId="0" xfId="0" applyAlignment="1" applyFont="1">
      <alignment horizontal="center"/>
    </xf>
    <xf borderId="0" fillId="0" fontId="12" numFmtId="0" xfId="0" applyAlignment="1" applyFont="1">
      <alignment horizontal="center"/>
    </xf>
    <xf borderId="11" fillId="0" fontId="12" numFmtId="0" xfId="0" applyBorder="1" applyFont="1"/>
    <xf borderId="12" fillId="0" fontId="12" numFmtId="0" xfId="0" applyBorder="1" applyFont="1"/>
    <xf borderId="9" fillId="0" fontId="12" numFmtId="0" xfId="0" applyBorder="1" applyFont="1"/>
    <xf borderId="0" fillId="0" fontId="18" numFmtId="0" xfId="0" applyFont="1"/>
    <xf borderId="0" fillId="0" fontId="12" numFmtId="0" xfId="0" applyAlignment="1" applyFont="1">
      <alignment horizontal="left" readingOrder="0"/>
    </xf>
    <xf borderId="0" fillId="0" fontId="19" numFmtId="0" xfId="0" applyFont="1"/>
    <xf borderId="0" fillId="0" fontId="12" numFmtId="165" xfId="0" applyAlignment="1" applyFont="1" applyNumberFormat="1">
      <alignment horizontal="left"/>
    </xf>
    <xf borderId="0" fillId="0" fontId="19" numFmtId="0" xfId="0" applyAlignment="1" applyFont="1">
      <alignment horizontal="left"/>
    </xf>
    <xf borderId="0" fillId="0" fontId="12" numFmtId="0" xfId="0" applyAlignment="1" applyFont="1">
      <alignment readingOrder="0"/>
    </xf>
    <xf borderId="5" fillId="0" fontId="12" numFmtId="0" xfId="0" applyBorder="1" applyFont="1"/>
    <xf borderId="0" fillId="0" fontId="20" numFmtId="0" xfId="0" applyFont="1"/>
    <xf borderId="49" fillId="7" fontId="21" numFmtId="0" xfId="0" applyAlignment="1" applyBorder="1" applyFill="1" applyFont="1">
      <alignment horizontal="center"/>
    </xf>
    <xf borderId="0" fillId="0" fontId="21" numFmtId="0" xfId="0" applyAlignment="1" applyFont="1">
      <alignment horizontal="center"/>
    </xf>
    <xf borderId="27" fillId="7" fontId="21" numFmtId="0" xfId="0" applyAlignment="1" applyBorder="1" applyFont="1">
      <alignment horizontal="center"/>
    </xf>
    <xf borderId="50" fillId="7" fontId="21" numFmtId="0" xfId="0" applyAlignment="1" applyBorder="1" applyFont="1">
      <alignment horizontal="center"/>
    </xf>
    <xf borderId="8" fillId="0" fontId="22" numFmtId="0" xfId="0" applyAlignment="1" applyBorder="1" applyFont="1">
      <alignment horizontal="center"/>
    </xf>
    <xf borderId="0" fillId="0" fontId="22" numFmtId="0" xfId="0" applyAlignment="1" applyFont="1">
      <alignment horizontal="center"/>
    </xf>
    <xf borderId="48" fillId="0" fontId="22" numFmtId="0" xfId="0" applyAlignment="1" applyBorder="1" applyFont="1">
      <alignment horizontal="center"/>
    </xf>
    <xf borderId="13" fillId="0" fontId="23" numFmtId="165" xfId="0" applyAlignment="1" applyBorder="1" applyFont="1" applyNumberFormat="1">
      <alignment horizontal="center"/>
    </xf>
    <xf borderId="13" fillId="0" fontId="22" numFmtId="0" xfId="0" applyAlignment="1" applyBorder="1" applyFont="1">
      <alignment horizontal="center"/>
    </xf>
    <xf borderId="0" fillId="0" fontId="23" numFmtId="0" xfId="0" applyAlignment="1" applyFont="1">
      <alignment horizontal="center"/>
    </xf>
    <xf borderId="13" fillId="0" fontId="22" numFmtId="0" xfId="0" applyAlignment="1" applyBorder="1" applyFont="1">
      <alignment horizontal="center" readingOrder="0"/>
    </xf>
    <xf borderId="51" fillId="0" fontId="22" numFmtId="0" xfId="0" applyAlignment="1" applyBorder="1" applyFont="1">
      <alignment horizontal="center"/>
    </xf>
    <xf borderId="52" fillId="0" fontId="22" numFmtId="0" xfId="0" applyAlignment="1" applyBorder="1" applyFont="1">
      <alignment horizontal="center"/>
    </xf>
    <xf borderId="53" fillId="0" fontId="22" numFmtId="0" xfId="0" applyAlignment="1" applyBorder="1" applyFont="1">
      <alignment horizontal="center"/>
    </xf>
    <xf borderId="54" fillId="0" fontId="22" numFmtId="0" xfId="0" applyAlignment="1" applyBorder="1" applyFont="1">
      <alignment horizontal="center"/>
    </xf>
    <xf borderId="55" fillId="0" fontId="22" numFmtId="0" xfId="0" applyAlignment="1" applyBorder="1" applyFont="1">
      <alignment horizontal="center"/>
    </xf>
    <xf borderId="56" fillId="0" fontId="22" numFmtId="0" xfId="0" applyAlignment="1" applyBorder="1" applyFont="1">
      <alignment horizontal="center"/>
    </xf>
    <xf borderId="13" fillId="0" fontId="23" numFmtId="0" xfId="0" applyAlignment="1" applyBorder="1" applyFont="1">
      <alignment horizontal="center"/>
    </xf>
    <xf borderId="2" fillId="0" fontId="22" numFmtId="0" xfId="0" applyAlignment="1" applyBorder="1" applyFont="1">
      <alignment horizontal="center"/>
    </xf>
    <xf borderId="2" fillId="0" fontId="22" numFmtId="0" xfId="0" applyAlignment="1" applyBorder="1" applyFont="1">
      <alignment horizontal="center" readingOrder="0"/>
    </xf>
    <xf borderId="3" fillId="0" fontId="22" numFmtId="0" xfId="0" applyAlignment="1" applyBorder="1" applyFont="1">
      <alignment horizontal="center"/>
    </xf>
    <xf borderId="11" fillId="0" fontId="22" numFmtId="0" xfId="0" applyAlignment="1" applyBorder="1" applyFont="1">
      <alignment horizontal="center"/>
    </xf>
    <xf borderId="12" fillId="0" fontId="22" numFmtId="0" xfId="0" applyAlignment="1" applyBorder="1" applyFont="1">
      <alignment horizontal="center"/>
    </xf>
    <xf borderId="9" fillId="0" fontId="22" numFmtId="0" xfId="0" applyAlignment="1" applyBorder="1" applyFont="1">
      <alignment horizontal="center"/>
    </xf>
    <xf borderId="27" fillId="6" fontId="20" numFmtId="0" xfId="0" applyBorder="1" applyFont="1"/>
    <xf borderId="27" fillId="6" fontId="12" numFmtId="165" xfId="0" applyBorder="1" applyFont="1" applyNumberFormat="1"/>
    <xf borderId="27" fillId="6" fontId="24" numFmtId="0" xfId="0" applyBorder="1" applyFont="1"/>
    <xf borderId="30" fillId="6" fontId="14" numFmtId="0" xfId="0" applyAlignment="1" applyBorder="1" applyFont="1">
      <alignment horizontal="left"/>
    </xf>
    <xf borderId="0" fillId="0" fontId="12" numFmtId="0" xfId="0" applyAlignment="1" applyFont="1">
      <alignment horizontal="center" readingOrder="0"/>
    </xf>
    <xf borderId="0" fillId="0" fontId="17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57" fillId="3" fontId="25" numFmtId="0" xfId="0" applyAlignment="1" applyBorder="1" applyFont="1">
      <alignment readingOrder="0"/>
    </xf>
    <xf borderId="58" fillId="3" fontId="26" numFmtId="0" xfId="0" applyAlignment="1" applyBorder="1" applyFont="1">
      <alignment readingOrder="0"/>
    </xf>
    <xf borderId="58" fillId="3" fontId="27" numFmtId="0" xfId="0" applyBorder="1" applyFont="1"/>
    <xf borderId="58" fillId="3" fontId="28" numFmtId="0" xfId="0" applyAlignment="1" applyBorder="1" applyFont="1">
      <alignment horizontal="center" vertical="center"/>
    </xf>
    <xf borderId="58" fillId="3" fontId="27" numFmtId="0" xfId="0" applyAlignment="1" applyBorder="1" applyFont="1">
      <alignment horizontal="center" vertical="center"/>
    </xf>
    <xf borderId="58" fillId="3" fontId="27" numFmtId="0" xfId="0" applyAlignment="1" applyBorder="1" applyFont="1">
      <alignment horizontal="center"/>
    </xf>
    <xf borderId="58" fillId="3" fontId="28" numFmtId="0" xfId="0" applyAlignment="1" applyBorder="1" applyFont="1">
      <alignment horizontal="center"/>
    </xf>
    <xf borderId="58" fillId="3" fontId="29" numFmtId="165" xfId="0" applyAlignment="1" applyBorder="1" applyFont="1" applyNumberFormat="1">
      <alignment horizontal="center" readingOrder="0" vertical="center"/>
    </xf>
    <xf borderId="59" fillId="3" fontId="27" numFmtId="0" xfId="0" applyAlignment="1" applyBorder="1" applyFont="1">
      <alignment horizontal="center"/>
    </xf>
    <xf borderId="0" fillId="3" fontId="12" numFmtId="0" xfId="0" applyFont="1"/>
    <xf borderId="0" fillId="3" fontId="17" numFmtId="0" xfId="0" applyAlignment="1" applyFont="1">
      <alignment horizontal="center" vertical="center"/>
    </xf>
    <xf borderId="0" fillId="3" fontId="12" numFmtId="0" xfId="0" applyAlignment="1" applyFont="1">
      <alignment horizontal="center" vertical="center"/>
    </xf>
    <xf borderId="0" fillId="3" fontId="12" numFmtId="0" xfId="0" applyAlignment="1" applyFont="1">
      <alignment horizontal="center"/>
    </xf>
    <xf borderId="60" fillId="3" fontId="18" numFmtId="0" xfId="0" applyBorder="1" applyFont="1"/>
    <xf borderId="61" fillId="3" fontId="18" numFmtId="0" xfId="0" applyBorder="1" applyFont="1"/>
    <xf borderId="62" fillId="3" fontId="18" numFmtId="0" xfId="0" applyBorder="1" applyFont="1"/>
    <xf borderId="63" fillId="3" fontId="18" numFmtId="0" xfId="0" applyAlignment="1" applyBorder="1" applyFont="1">
      <alignment horizontal="center"/>
    </xf>
    <xf borderId="64" fillId="0" fontId="2" numFmtId="0" xfId="0" applyBorder="1" applyFont="1"/>
    <xf borderId="0" fillId="0" fontId="30" numFmtId="0" xfId="0" applyFont="1"/>
    <xf borderId="65" fillId="3" fontId="30" numFmtId="0" xfId="0" applyBorder="1" applyFont="1"/>
    <xf borderId="66" fillId="3" fontId="30" numFmtId="0" xfId="0" applyBorder="1" applyFont="1"/>
    <xf borderId="67" fillId="3" fontId="30" numFmtId="0" xfId="0" applyBorder="1" applyFont="1"/>
    <xf borderId="68" fillId="3" fontId="30" numFmtId="0" xfId="0" applyBorder="1" applyFont="1"/>
    <xf borderId="69" fillId="3" fontId="30" numFmtId="0" xfId="0" applyBorder="1" applyFont="1"/>
    <xf borderId="68" fillId="3" fontId="20" numFmtId="0" xfId="0" applyAlignment="1" applyBorder="1" applyFont="1">
      <alignment horizontal="center" vertical="center"/>
    </xf>
    <xf borderId="43" fillId="3" fontId="30" numFmtId="0" xfId="0" applyAlignment="1" applyBorder="1" applyFont="1">
      <alignment horizontal="center" vertical="center"/>
    </xf>
    <xf borderId="69" fillId="3" fontId="30" numFmtId="0" xfId="0" applyAlignment="1" applyBorder="1" applyFont="1">
      <alignment horizontal="center"/>
    </xf>
    <xf borderId="43" fillId="3" fontId="30" numFmtId="0" xfId="0" applyAlignment="1" applyBorder="1" applyFont="1">
      <alignment horizontal="center"/>
    </xf>
    <xf borderId="70" fillId="3" fontId="30" numFmtId="0" xfId="0" applyAlignment="1" applyBorder="1" applyFont="1">
      <alignment horizontal="center"/>
    </xf>
    <xf borderId="71" fillId="0" fontId="12" numFmtId="0" xfId="0" applyAlignment="1" applyBorder="1" applyFont="1">
      <alignment horizontal="center"/>
    </xf>
    <xf borderId="72" fillId="6" fontId="14" numFmtId="165" xfId="0" applyAlignment="1" applyBorder="1" applyFont="1" applyNumberFormat="1">
      <alignment horizontal="center"/>
    </xf>
    <xf borderId="73" fillId="0" fontId="12" numFmtId="0" xfId="0" applyBorder="1" applyFont="1"/>
    <xf borderId="74" fillId="0" fontId="12" numFmtId="0" xfId="0" applyBorder="1" applyFont="1"/>
    <xf borderId="73" fillId="0" fontId="17" numFmtId="0" xfId="0" applyAlignment="1" applyBorder="1" applyFont="1">
      <alignment horizontal="center" vertical="center"/>
    </xf>
    <xf borderId="73" fillId="0" fontId="12" numFmtId="0" xfId="0" applyAlignment="1" applyBorder="1" applyFont="1">
      <alignment horizontal="center" vertical="center"/>
    </xf>
    <xf borderId="73" fillId="0" fontId="12" numFmtId="0" xfId="0" applyAlignment="1" applyBorder="1" applyFont="1">
      <alignment horizontal="center"/>
    </xf>
    <xf borderId="75" fillId="0" fontId="12" numFmtId="0" xfId="0" applyAlignment="1" applyBorder="1" applyFont="1">
      <alignment horizontal="center"/>
    </xf>
    <xf borderId="75" fillId="0" fontId="12" numFmtId="0" xfId="0" applyAlignment="1" applyBorder="1" applyFont="1">
      <alignment horizontal="center" vertical="center"/>
    </xf>
    <xf borderId="76" fillId="0" fontId="12" numFmtId="0" xfId="0" applyAlignment="1" applyBorder="1" applyFont="1">
      <alignment horizontal="center"/>
    </xf>
    <xf borderId="77" fillId="0" fontId="2" numFmtId="0" xfId="0" applyBorder="1" applyFont="1"/>
    <xf borderId="3" fillId="0" fontId="13" numFmtId="0" xfId="0" applyBorder="1" applyFont="1"/>
    <xf borderId="0" fillId="0" fontId="3" numFmtId="0" xfId="0" applyAlignment="1" applyFont="1">
      <alignment readingOrder="0"/>
    </xf>
    <xf borderId="78" fillId="0" fontId="12" numFmtId="0" xfId="0" applyAlignment="1" applyBorder="1" applyFont="1">
      <alignment horizontal="left"/>
    </xf>
    <xf borderId="79" fillId="0" fontId="12" numFmtId="0" xfId="0" applyAlignment="1" applyBorder="1" applyFont="1">
      <alignment horizontal="left"/>
    </xf>
    <xf borderId="75" fillId="0" fontId="12" numFmtId="1" xfId="0" applyAlignment="1" applyBorder="1" applyFont="1" applyNumberFormat="1">
      <alignment horizontal="center"/>
    </xf>
    <xf borderId="78" fillId="0" fontId="17" numFmtId="0" xfId="0" applyAlignment="1" applyBorder="1" applyFont="1">
      <alignment horizontal="center" vertical="center"/>
    </xf>
    <xf borderId="78" fillId="0" fontId="12" numFmtId="0" xfId="0" applyAlignment="1" applyBorder="1" applyFont="1">
      <alignment horizontal="center" vertical="center"/>
    </xf>
    <xf borderId="78" fillId="0" fontId="12" numFmtId="0" xfId="0" applyAlignment="1" applyBorder="1" applyFont="1">
      <alignment horizontal="center"/>
    </xf>
    <xf borderId="79" fillId="0" fontId="12" numFmtId="0" xfId="0" applyAlignment="1" applyBorder="1" applyFont="1">
      <alignment horizontal="center"/>
    </xf>
    <xf borderId="1" fillId="3" fontId="31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7" fillId="4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1" numFmtId="0" xfId="0" applyFont="1"/>
    <xf borderId="0" fillId="0" fontId="7" numFmtId="0" xfId="0" applyAlignment="1" applyFont="1">
      <alignment horizontal="center" vertical="center"/>
    </xf>
    <xf borderId="17" fillId="3" fontId="5" numFmtId="0" xfId="0" applyAlignment="1" applyBorder="1" applyFont="1">
      <alignment horizontal="center"/>
    </xf>
    <xf borderId="13" fillId="3" fontId="7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/>
    </xf>
    <xf borderId="13" fillId="0" fontId="7" numFmtId="0" xfId="0" applyBorder="1" applyFont="1"/>
    <xf borderId="13" fillId="3" fontId="9" numFmtId="0" xfId="0" applyBorder="1" applyFont="1"/>
    <xf borderId="13" fillId="3" fontId="5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shrinkToFit="0" vertical="center" wrapText="1"/>
    </xf>
    <xf borderId="13" fillId="3" fontId="5" numFmtId="0" xfId="0" applyAlignment="1" applyBorder="1" applyFont="1">
      <alignment horizontal="center" shrinkToFit="0" vertical="center" wrapText="1"/>
    </xf>
    <xf borderId="27" fillId="3" fontId="7" numFmtId="0" xfId="0" applyBorder="1" applyFont="1"/>
    <xf borderId="0" fillId="0" fontId="7" numFmtId="0" xfId="0" applyAlignment="1" applyFont="1">
      <alignment horizontal="center" shrinkToFit="0" wrapText="1"/>
    </xf>
    <xf borderId="0" fillId="0" fontId="8" numFmtId="0" xfId="0" applyFont="1"/>
    <xf borderId="0" fillId="0" fontId="3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vesparza/2563_G6_ACSW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vesparza/2563_G6_ACSW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vesparza/2563_G6_ACS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vesparza/2563_G6_ACSW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vesparza/2563_G6_ACS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38"/>
    <col customWidth="1" min="3" max="3" width="18.25"/>
    <col customWidth="1" min="4" max="4" width="20.13"/>
    <col customWidth="1" min="5" max="5" width="16.88"/>
    <col customWidth="1" min="6" max="6" width="14.38"/>
    <col customWidth="1" min="7" max="8" width="11.38"/>
    <col customWidth="1" min="9" max="9" width="14.63"/>
    <col customWidth="1" min="10" max="26" width="11.38"/>
  </cols>
  <sheetData>
    <row r="3">
      <c r="C3" s="1" t="s">
        <v>0</v>
      </c>
      <c r="D3" s="2"/>
      <c r="E3" s="2"/>
      <c r="F3" s="2"/>
      <c r="G3" s="2"/>
      <c r="H3" s="2"/>
      <c r="I3" s="3"/>
    </row>
    <row r="4">
      <c r="C4" s="4" t="s">
        <v>1</v>
      </c>
      <c r="D4" s="2"/>
      <c r="E4" s="2"/>
      <c r="F4" s="2"/>
      <c r="G4" s="2"/>
      <c r="H4" s="2"/>
      <c r="I4" s="3"/>
    </row>
    <row r="5">
      <c r="C5" s="5" t="s">
        <v>2</v>
      </c>
      <c r="D5" s="6" t="s">
        <v>3</v>
      </c>
      <c r="E5" s="3"/>
      <c r="F5" s="7" t="s">
        <v>4</v>
      </c>
      <c r="G5" s="8" t="s">
        <v>5</v>
      </c>
      <c r="H5" s="9" t="s">
        <v>6</v>
      </c>
      <c r="I5" s="10">
        <v>45714.0</v>
      </c>
    </row>
    <row r="6">
      <c r="C6" s="11"/>
      <c r="D6" s="6" t="s">
        <v>7</v>
      </c>
      <c r="E6" s="3"/>
      <c r="F6" s="12"/>
      <c r="G6" s="11"/>
      <c r="H6" s="13"/>
      <c r="I6" s="14"/>
    </row>
    <row r="7">
      <c r="C7" s="11"/>
      <c r="D7" s="6" t="s">
        <v>8</v>
      </c>
      <c r="E7" s="3"/>
      <c r="F7" s="12"/>
      <c r="G7" s="11"/>
      <c r="H7" s="5" t="s">
        <v>9</v>
      </c>
      <c r="I7" s="8"/>
    </row>
    <row r="8">
      <c r="C8" s="14"/>
      <c r="D8" s="15" t="s">
        <v>10</v>
      </c>
      <c r="E8" s="3"/>
      <c r="F8" s="16"/>
      <c r="G8" s="14"/>
      <c r="H8" s="14"/>
      <c r="I8" s="14"/>
    </row>
    <row r="9">
      <c r="C9" s="17" t="s">
        <v>11</v>
      </c>
      <c r="D9" s="18"/>
      <c r="E9" s="18"/>
      <c r="F9" s="18"/>
      <c r="G9" s="18"/>
      <c r="H9" s="18"/>
      <c r="I9" s="13"/>
    </row>
    <row r="12">
      <c r="C12" s="19" t="s">
        <v>12</v>
      </c>
      <c r="D12" s="19" t="s">
        <v>13</v>
      </c>
      <c r="E12" s="19" t="s">
        <v>14</v>
      </c>
      <c r="F12" s="19" t="s">
        <v>15</v>
      </c>
    </row>
    <row r="13">
      <c r="C13" s="20">
        <v>1.0</v>
      </c>
      <c r="D13" s="21">
        <v>121.0</v>
      </c>
      <c r="E13" s="21">
        <v>230.0</v>
      </c>
      <c r="F13" s="20">
        <f t="shared" ref="F13:F52" si="1">D13/E13</f>
        <v>0.5260869565</v>
      </c>
    </row>
    <row r="14">
      <c r="C14" s="20">
        <v>2.0</v>
      </c>
      <c r="D14" s="21">
        <v>95.0</v>
      </c>
      <c r="E14" s="20">
        <v>196.0</v>
      </c>
      <c r="F14" s="20">
        <f t="shared" si="1"/>
        <v>0.4846938776</v>
      </c>
    </row>
    <row r="15">
      <c r="C15" s="20">
        <v>3.0</v>
      </c>
      <c r="D15" s="21">
        <v>34.0</v>
      </c>
      <c r="E15" s="20">
        <v>99.0</v>
      </c>
      <c r="F15" s="20">
        <f t="shared" si="1"/>
        <v>0.3434343434</v>
      </c>
    </row>
    <row r="16">
      <c r="C16" s="20">
        <v>4.0</v>
      </c>
      <c r="D16" s="20">
        <v>23.0</v>
      </c>
      <c r="E16" s="20">
        <v>46.0</v>
      </c>
      <c r="F16" s="20">
        <f t="shared" si="1"/>
        <v>0.5</v>
      </c>
    </row>
    <row r="17">
      <c r="C17" s="20">
        <v>5.0</v>
      </c>
      <c r="D17" s="21">
        <v>10.0</v>
      </c>
      <c r="E17" s="20">
        <v>16.0</v>
      </c>
      <c r="F17" s="20">
        <f t="shared" si="1"/>
        <v>0.625</v>
      </c>
    </row>
    <row r="18">
      <c r="C18" s="20">
        <v>6.0</v>
      </c>
      <c r="D18" s="20">
        <v>44.0</v>
      </c>
      <c r="E18" s="20">
        <v>87.0</v>
      </c>
      <c r="F18" s="20">
        <f t="shared" si="1"/>
        <v>0.5057471264</v>
      </c>
    </row>
    <row r="19" ht="15.75" customHeight="1">
      <c r="C19" s="20">
        <v>7.0</v>
      </c>
      <c r="D19" s="20">
        <v>190.0</v>
      </c>
      <c r="E19" s="20">
        <v>381.0</v>
      </c>
      <c r="F19" s="20">
        <f t="shared" si="1"/>
        <v>0.498687664</v>
      </c>
    </row>
    <row r="20" ht="15.75" customHeight="1">
      <c r="C20" s="20">
        <v>8.0</v>
      </c>
      <c r="D20" s="20">
        <v>66.0</v>
      </c>
      <c r="E20" s="20">
        <v>133.0</v>
      </c>
      <c r="F20" s="20">
        <f t="shared" si="1"/>
        <v>0.4962406015</v>
      </c>
    </row>
    <row r="21" ht="15.75" customHeight="1">
      <c r="C21" s="20">
        <v>9.0</v>
      </c>
      <c r="D21" s="21">
        <v>23.0</v>
      </c>
      <c r="E21" s="21">
        <v>50.0</v>
      </c>
      <c r="F21" s="20">
        <f t="shared" si="1"/>
        <v>0.46</v>
      </c>
    </row>
    <row r="22" ht="15.75" customHeight="1">
      <c r="C22" s="20">
        <v>10.0</v>
      </c>
      <c r="D22" s="20">
        <v>44.0</v>
      </c>
      <c r="E22" s="20">
        <v>30.0</v>
      </c>
      <c r="F22" s="20">
        <f t="shared" si="1"/>
        <v>1.466666667</v>
      </c>
    </row>
    <row r="23" ht="15.75" customHeight="1">
      <c r="C23" s="20">
        <v>11.0</v>
      </c>
      <c r="D23" s="20">
        <v>65.0</v>
      </c>
      <c r="E23" s="20">
        <v>89.0</v>
      </c>
      <c r="F23" s="20">
        <f t="shared" si="1"/>
        <v>0.7303370787</v>
      </c>
    </row>
    <row r="24" ht="15.75" customHeight="1">
      <c r="C24" s="20">
        <v>12.0</v>
      </c>
      <c r="D24" s="20">
        <v>75.0</v>
      </c>
      <c r="E24" s="20">
        <v>49.0</v>
      </c>
      <c r="F24" s="20">
        <f t="shared" si="1"/>
        <v>1.530612245</v>
      </c>
    </row>
    <row r="25" ht="15.75" customHeight="1">
      <c r="C25" s="20">
        <v>13.0</v>
      </c>
      <c r="D25" s="20">
        <v>90.0</v>
      </c>
      <c r="E25" s="20">
        <v>81.0</v>
      </c>
      <c r="F25" s="20">
        <f t="shared" si="1"/>
        <v>1.111111111</v>
      </c>
    </row>
    <row r="26" ht="15.75" customHeight="1">
      <c r="C26" s="20">
        <v>14.0</v>
      </c>
      <c r="D26" s="21">
        <v>16.0</v>
      </c>
      <c r="E26" s="20">
        <v>25.0</v>
      </c>
      <c r="F26" s="20">
        <f t="shared" si="1"/>
        <v>0.64</v>
      </c>
    </row>
    <row r="27" ht="15.75" customHeight="1">
      <c r="C27" s="20">
        <v>15.0</v>
      </c>
      <c r="D27" s="20">
        <v>10.0</v>
      </c>
      <c r="E27" s="20">
        <v>14.0</v>
      </c>
      <c r="F27" s="20">
        <f t="shared" si="1"/>
        <v>0.7142857143</v>
      </c>
    </row>
    <row r="28" ht="15.75" customHeight="1">
      <c r="C28" s="20">
        <v>16.0</v>
      </c>
      <c r="D28" s="21">
        <v>60.0</v>
      </c>
      <c r="E28" s="21">
        <v>125.0</v>
      </c>
      <c r="F28" s="20">
        <f t="shared" si="1"/>
        <v>0.48</v>
      </c>
    </row>
    <row r="29" ht="15.75" customHeight="1">
      <c r="C29" s="20">
        <v>17.0</v>
      </c>
      <c r="D29" s="21">
        <v>9.0</v>
      </c>
      <c r="E29" s="20">
        <v>11.0</v>
      </c>
      <c r="F29" s="20">
        <f t="shared" si="1"/>
        <v>0.8181818182</v>
      </c>
    </row>
    <row r="30" ht="15.75" customHeight="1">
      <c r="C30" s="20">
        <v>18.0</v>
      </c>
      <c r="D30" s="20">
        <v>6.0</v>
      </c>
      <c r="E30" s="20">
        <v>11.0</v>
      </c>
      <c r="F30" s="20">
        <f t="shared" si="1"/>
        <v>0.5454545455</v>
      </c>
    </row>
    <row r="31" ht="15.75" customHeight="1">
      <c r="C31" s="20">
        <v>19.0</v>
      </c>
      <c r="D31" s="20">
        <v>12.0</v>
      </c>
      <c r="E31" s="20">
        <v>15.0</v>
      </c>
      <c r="F31" s="20">
        <f t="shared" si="1"/>
        <v>0.8</v>
      </c>
    </row>
    <row r="32" ht="15.75" customHeight="1">
      <c r="C32" s="20">
        <v>20.0</v>
      </c>
      <c r="D32" s="20">
        <v>11.0</v>
      </c>
      <c r="E32" s="20">
        <v>15.0</v>
      </c>
      <c r="F32" s="20">
        <f t="shared" si="1"/>
        <v>0.7333333333</v>
      </c>
    </row>
    <row r="33" ht="15.75" customHeight="1">
      <c r="C33" s="20">
        <v>21.0</v>
      </c>
      <c r="D33" s="20">
        <v>14.0</v>
      </c>
      <c r="E33" s="20">
        <v>19.0</v>
      </c>
      <c r="F33" s="20">
        <f t="shared" si="1"/>
        <v>0.7368421053</v>
      </c>
    </row>
    <row r="34" ht="15.75" customHeight="1">
      <c r="C34" s="20">
        <v>22.0</v>
      </c>
      <c r="D34" s="20">
        <v>18.0</v>
      </c>
      <c r="E34" s="20">
        <v>31.0</v>
      </c>
      <c r="F34" s="20">
        <f t="shared" si="1"/>
        <v>0.5806451613</v>
      </c>
    </row>
    <row r="35" ht="15.75" customHeight="1">
      <c r="C35" s="20">
        <v>23.0</v>
      </c>
      <c r="D35" s="20">
        <v>27.0</v>
      </c>
      <c r="E35" s="20">
        <v>40.0</v>
      </c>
      <c r="F35" s="20">
        <f t="shared" si="1"/>
        <v>0.675</v>
      </c>
    </row>
    <row r="36" ht="15.75" customHeight="1">
      <c r="C36" s="20">
        <v>24.0</v>
      </c>
      <c r="D36" s="20">
        <v>47.0</v>
      </c>
      <c r="E36" s="20">
        <v>28.0</v>
      </c>
      <c r="F36" s="20">
        <f t="shared" si="1"/>
        <v>1.678571429</v>
      </c>
    </row>
    <row r="37" ht="15.75" customHeight="1">
      <c r="C37" s="20">
        <v>25.0</v>
      </c>
      <c r="D37" s="20">
        <v>58.0</v>
      </c>
      <c r="E37" s="20">
        <v>112.0</v>
      </c>
      <c r="F37" s="20">
        <f t="shared" si="1"/>
        <v>0.5178571429</v>
      </c>
    </row>
    <row r="38" ht="15.75" customHeight="1">
      <c r="C38" s="20">
        <v>26.0</v>
      </c>
      <c r="D38" s="20">
        <v>34.0</v>
      </c>
      <c r="E38" s="20">
        <v>148.0</v>
      </c>
      <c r="F38" s="20">
        <f t="shared" si="1"/>
        <v>0.2297297297</v>
      </c>
    </row>
    <row r="39" ht="15.75" customHeight="1">
      <c r="C39" s="20">
        <v>27.0</v>
      </c>
      <c r="D39" s="20">
        <v>45.0</v>
      </c>
      <c r="E39" s="20">
        <v>107.0</v>
      </c>
      <c r="F39" s="20">
        <f t="shared" si="1"/>
        <v>0.4205607477</v>
      </c>
    </row>
    <row r="40" ht="15.75" customHeight="1">
      <c r="C40" s="20">
        <v>28.0</v>
      </c>
      <c r="D40" s="20">
        <v>10.0</v>
      </c>
      <c r="E40" s="20">
        <v>7.0</v>
      </c>
      <c r="F40" s="20">
        <f t="shared" si="1"/>
        <v>1.428571429</v>
      </c>
    </row>
    <row r="41" ht="15.75" customHeight="1">
      <c r="C41" s="20">
        <v>29.0</v>
      </c>
      <c r="D41" s="20">
        <v>15.0</v>
      </c>
      <c r="E41" s="20">
        <v>54.0</v>
      </c>
      <c r="F41" s="20">
        <f t="shared" si="1"/>
        <v>0.2777777778</v>
      </c>
    </row>
    <row r="42" ht="15.75" customHeight="1">
      <c r="C42" s="20">
        <v>30.0</v>
      </c>
      <c r="D42" s="21">
        <v>70.0</v>
      </c>
      <c r="E42" s="20">
        <v>170.0</v>
      </c>
      <c r="F42" s="20">
        <f t="shared" si="1"/>
        <v>0.4117647059</v>
      </c>
    </row>
    <row r="43" ht="15.75" customHeight="1">
      <c r="C43" s="20">
        <v>31.0</v>
      </c>
      <c r="D43" s="20">
        <v>28.0</v>
      </c>
      <c r="E43" s="20">
        <v>58.0</v>
      </c>
      <c r="F43" s="20">
        <f t="shared" si="1"/>
        <v>0.4827586207</v>
      </c>
    </row>
    <row r="44" ht="15.75" customHeight="1">
      <c r="C44" s="20">
        <v>32.0</v>
      </c>
      <c r="D44" s="20">
        <v>35.0</v>
      </c>
      <c r="E44" s="20">
        <v>65.0</v>
      </c>
      <c r="F44" s="20">
        <f t="shared" si="1"/>
        <v>0.5384615385</v>
      </c>
    </row>
    <row r="45" ht="15.75" customHeight="1">
      <c r="C45" s="20">
        <v>33.0</v>
      </c>
      <c r="D45" s="20">
        <v>18.0</v>
      </c>
      <c r="E45" s="20">
        <v>25.0</v>
      </c>
      <c r="F45" s="20">
        <f t="shared" si="1"/>
        <v>0.72</v>
      </c>
    </row>
    <row r="46" ht="15.75" customHeight="1">
      <c r="C46" s="20">
        <v>34.0</v>
      </c>
      <c r="D46" s="22">
        <v>28.0</v>
      </c>
      <c r="E46" s="22">
        <v>41.0</v>
      </c>
      <c r="F46" s="20">
        <f t="shared" si="1"/>
        <v>0.6829268293</v>
      </c>
    </row>
    <row r="47" ht="15.75" customHeight="1">
      <c r="C47" s="20">
        <v>35.0</v>
      </c>
      <c r="D47" s="23">
        <v>350.0</v>
      </c>
      <c r="E47" s="23">
        <v>701.0</v>
      </c>
      <c r="F47" s="20">
        <f t="shared" si="1"/>
        <v>0.4992867332</v>
      </c>
    </row>
    <row r="48" ht="15.75" customHeight="1">
      <c r="C48" s="20">
        <v>36.0</v>
      </c>
      <c r="D48" s="22">
        <v>47.0</v>
      </c>
      <c r="E48" s="22">
        <v>28.0</v>
      </c>
      <c r="F48" s="20">
        <f t="shared" si="1"/>
        <v>1.678571429</v>
      </c>
    </row>
    <row r="49" ht="15.75" customHeight="1">
      <c r="C49" s="20">
        <v>37.0</v>
      </c>
      <c r="D49" s="23">
        <v>78.0</v>
      </c>
      <c r="E49" s="22">
        <v>148.0</v>
      </c>
      <c r="F49" s="20">
        <f t="shared" si="1"/>
        <v>0.527027027</v>
      </c>
    </row>
    <row r="50" ht="15.75" customHeight="1">
      <c r="C50" s="20">
        <v>38.0</v>
      </c>
      <c r="D50" s="22">
        <v>10.0</v>
      </c>
      <c r="E50" s="22">
        <v>9.0</v>
      </c>
      <c r="F50" s="20">
        <f t="shared" si="1"/>
        <v>1.111111111</v>
      </c>
    </row>
    <row r="51" ht="15.75" customHeight="1">
      <c r="C51" s="20">
        <v>39.0</v>
      </c>
      <c r="D51" s="22">
        <v>10.0</v>
      </c>
      <c r="E51" s="22">
        <v>8.0</v>
      </c>
      <c r="F51" s="20">
        <f t="shared" si="1"/>
        <v>1.25</v>
      </c>
    </row>
    <row r="52" ht="15.75" customHeight="1">
      <c r="C52" s="20">
        <v>40.0</v>
      </c>
      <c r="D52" s="22">
        <v>10.0</v>
      </c>
      <c r="E52" s="22">
        <v>9.0</v>
      </c>
      <c r="F52" s="20">
        <f t="shared" si="1"/>
        <v>1.111111111</v>
      </c>
    </row>
    <row r="53" ht="15.75" customHeight="1">
      <c r="C53" s="24" t="s">
        <v>16</v>
      </c>
      <c r="D53" s="25">
        <f t="shared" ref="D53:F53" si="2">SUM(D13:D52)</f>
        <v>1956</v>
      </c>
      <c r="E53" s="25">
        <f t="shared" si="2"/>
        <v>3511</v>
      </c>
      <c r="F53" s="25">
        <f t="shared" si="2"/>
        <v>29.56844771</v>
      </c>
    </row>
    <row r="54" ht="15.75" customHeight="1">
      <c r="C54" s="24" t="s">
        <v>17</v>
      </c>
      <c r="D54" s="25">
        <f t="shared" ref="D54:F54" si="3">AVERAGE(D13:D52)</f>
        <v>48.9</v>
      </c>
      <c r="E54" s="25">
        <f t="shared" si="3"/>
        <v>87.775</v>
      </c>
      <c r="F54" s="25">
        <f t="shared" si="3"/>
        <v>0.7392111927</v>
      </c>
    </row>
    <row r="55" ht="15.75" customHeight="1">
      <c r="A55" s="26" t="s">
        <v>18</v>
      </c>
      <c r="B55" s="3"/>
      <c r="C55" s="19" t="s">
        <v>12</v>
      </c>
      <c r="D55" s="19" t="s">
        <v>13</v>
      </c>
      <c r="E55" s="19" t="s">
        <v>14</v>
      </c>
      <c r="F55" s="19" t="s">
        <v>15</v>
      </c>
    </row>
    <row r="56" ht="15.75" customHeight="1">
      <c r="C56" s="20">
        <v>1.0</v>
      </c>
      <c r="D56" s="21">
        <v>130.0</v>
      </c>
      <c r="E56" s="21">
        <v>110.0</v>
      </c>
      <c r="F56" s="20">
        <f>D56/E56</f>
        <v>1.181818182</v>
      </c>
    </row>
    <row r="57" ht="15.75" customHeight="1">
      <c r="C57" s="24" t="s">
        <v>16</v>
      </c>
      <c r="D57" s="27">
        <f t="shared" ref="D57:F57" si="4">SUM(D56)</f>
        <v>130</v>
      </c>
      <c r="E57" s="27">
        <f t="shared" si="4"/>
        <v>110</v>
      </c>
      <c r="F57" s="27">
        <f t="shared" si="4"/>
        <v>1.181818182</v>
      </c>
    </row>
    <row r="58" ht="15.75" customHeight="1">
      <c r="C58" s="24" t="s">
        <v>17</v>
      </c>
      <c r="D58" s="27">
        <f t="shared" ref="D58:F58" si="5">AVERAGE(D56)</f>
        <v>130</v>
      </c>
      <c r="E58" s="27">
        <f t="shared" si="5"/>
        <v>110</v>
      </c>
      <c r="F58" s="27">
        <f t="shared" si="5"/>
        <v>1.181818182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5">
    <mergeCell ref="D5:E5"/>
    <mergeCell ref="D6:E6"/>
    <mergeCell ref="H5:H6"/>
    <mergeCell ref="H7:H8"/>
    <mergeCell ref="D7:E7"/>
    <mergeCell ref="D8:E8"/>
    <mergeCell ref="A55:B55"/>
    <mergeCell ref="C3:I3"/>
    <mergeCell ref="C4:I4"/>
    <mergeCell ref="C5:C8"/>
    <mergeCell ref="F5:F8"/>
    <mergeCell ref="G5:G8"/>
    <mergeCell ref="I5:I6"/>
    <mergeCell ref="I7:I8"/>
    <mergeCell ref="C9:I9"/>
  </mergeCells>
  <hyperlinks>
    <hyperlink r:id="rId1" ref="C9"/>
  </hyperlinks>
  <printOptions/>
  <pageMargins bottom="0.75" footer="0.0" header="0.0" left="0.7" right="0.7" top="0.75"/>
  <pageSetup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23.63"/>
    <col customWidth="1" min="3" max="3" width="18.38"/>
    <col customWidth="1" min="4" max="4" width="21.38"/>
    <col customWidth="1" min="5" max="5" width="12.88"/>
    <col customWidth="1" min="6" max="6" width="16.0"/>
    <col customWidth="1" min="7" max="7" width="17.63"/>
    <col customWidth="1" min="8" max="8" width="13.0"/>
    <col customWidth="1" min="9" max="10" width="17.63"/>
    <col customWidth="1" min="11" max="26" width="8.75"/>
  </cols>
  <sheetData>
    <row r="2">
      <c r="C2" s="1" t="s">
        <v>0</v>
      </c>
      <c r="D2" s="2"/>
      <c r="E2" s="2"/>
      <c r="F2" s="2"/>
      <c r="G2" s="2"/>
      <c r="H2" s="2"/>
      <c r="I2" s="3"/>
    </row>
    <row r="3">
      <c r="C3" s="4" t="s">
        <v>1</v>
      </c>
      <c r="D3" s="2"/>
      <c r="E3" s="2"/>
      <c r="F3" s="2"/>
      <c r="G3" s="2"/>
      <c r="H3" s="2"/>
      <c r="I3" s="3"/>
    </row>
    <row r="4">
      <c r="C4" s="5" t="s">
        <v>2</v>
      </c>
      <c r="D4" s="6" t="s">
        <v>3</v>
      </c>
      <c r="E4" s="3"/>
      <c r="F4" s="7" t="s">
        <v>4</v>
      </c>
      <c r="G4" s="8" t="s">
        <v>5</v>
      </c>
      <c r="H4" s="9" t="s">
        <v>6</v>
      </c>
      <c r="I4" s="10">
        <v>45714.0</v>
      </c>
    </row>
    <row r="5">
      <c r="C5" s="11"/>
      <c r="D5" s="6" t="s">
        <v>7</v>
      </c>
      <c r="E5" s="3"/>
      <c r="F5" s="12"/>
      <c r="G5" s="11"/>
      <c r="H5" s="13"/>
      <c r="I5" s="14"/>
    </row>
    <row r="6">
      <c r="C6" s="11"/>
      <c r="D6" s="6" t="s">
        <v>8</v>
      </c>
      <c r="E6" s="3"/>
      <c r="F6" s="12"/>
      <c r="G6" s="11"/>
      <c r="H6" s="5" t="s">
        <v>9</v>
      </c>
      <c r="I6" s="8"/>
    </row>
    <row r="7">
      <c r="C7" s="14"/>
      <c r="D7" s="15" t="s">
        <v>10</v>
      </c>
      <c r="E7" s="3"/>
      <c r="F7" s="16"/>
      <c r="G7" s="14"/>
      <c r="H7" s="14"/>
      <c r="I7" s="14"/>
    </row>
    <row r="8">
      <c r="C8" s="17" t="s">
        <v>11</v>
      </c>
      <c r="D8" s="18"/>
      <c r="E8" s="18"/>
      <c r="F8" s="18"/>
      <c r="G8" s="18"/>
      <c r="H8" s="18"/>
      <c r="I8" s="13"/>
    </row>
    <row r="10">
      <c r="C10" s="232" t="s">
        <v>363</v>
      </c>
      <c r="D10" s="2"/>
      <c r="E10" s="3"/>
      <c r="G10" s="233" t="s">
        <v>364</v>
      </c>
      <c r="H10" s="2"/>
      <c r="I10" s="3"/>
    </row>
    <row r="11">
      <c r="C11" s="19" t="s">
        <v>12</v>
      </c>
      <c r="D11" s="19" t="s">
        <v>365</v>
      </c>
      <c r="E11" s="19" t="s">
        <v>14</v>
      </c>
      <c r="F11" s="234"/>
      <c r="G11" s="19" t="s">
        <v>12</v>
      </c>
      <c r="H11" s="19" t="s">
        <v>365</v>
      </c>
      <c r="I11" s="19" t="s">
        <v>14</v>
      </c>
    </row>
    <row r="12">
      <c r="B12" s="235"/>
      <c r="C12" s="33">
        <v>1.0</v>
      </c>
      <c r="D12" s="27">
        <v>3.0</v>
      </c>
      <c r="E12" s="27">
        <f>'Tabla 6.5'!D13</f>
        <v>230</v>
      </c>
      <c r="F12" s="236"/>
      <c r="G12" s="33">
        <v>1.0</v>
      </c>
      <c r="H12" s="27">
        <v>1.0</v>
      </c>
      <c r="I12" s="27">
        <v>260.0</v>
      </c>
    </row>
    <row r="13">
      <c r="B13" s="235"/>
      <c r="C13" s="33">
        <v>2.0</v>
      </c>
      <c r="D13" s="27">
        <v>2.0</v>
      </c>
      <c r="E13" s="27">
        <f>'Tabla 6.5'!D14</f>
        <v>196</v>
      </c>
      <c r="F13" s="236"/>
      <c r="G13" s="33">
        <v>2.0</v>
      </c>
      <c r="H13" s="27">
        <v>0.0</v>
      </c>
      <c r="I13" s="27">
        <v>180.0</v>
      </c>
    </row>
    <row r="14">
      <c r="B14" s="235"/>
      <c r="C14" s="33">
        <v>3.0</v>
      </c>
      <c r="D14" s="27">
        <v>4.0</v>
      </c>
      <c r="E14" s="27">
        <f>'Tabla 6.5'!D15</f>
        <v>99</v>
      </c>
      <c r="F14" s="236"/>
      <c r="G14" s="33">
        <v>3.0</v>
      </c>
      <c r="H14" s="27">
        <v>1.0</v>
      </c>
      <c r="I14" s="27">
        <v>130.0</v>
      </c>
    </row>
    <row r="15">
      <c r="B15" s="235"/>
      <c r="C15" s="33">
        <v>4.0</v>
      </c>
      <c r="D15" s="27">
        <v>3.0</v>
      </c>
      <c r="E15" s="27">
        <f>'Tabla 6.5'!D16</f>
        <v>46</v>
      </c>
      <c r="F15" s="236"/>
      <c r="G15" s="33">
        <v>4.0</v>
      </c>
      <c r="H15" s="27">
        <v>2.0</v>
      </c>
      <c r="I15" s="27">
        <v>65.0</v>
      </c>
    </row>
    <row r="16">
      <c r="B16" s="235"/>
      <c r="C16" s="33">
        <v>5.0</v>
      </c>
      <c r="D16" s="27">
        <v>2.0</v>
      </c>
      <c r="E16" s="27">
        <f>'Tabla 6.5'!D17</f>
        <v>16</v>
      </c>
      <c r="F16" s="236"/>
      <c r="G16" s="33">
        <v>5.0</v>
      </c>
      <c r="H16" s="27">
        <v>1.0</v>
      </c>
      <c r="I16" s="27">
        <v>14.0</v>
      </c>
    </row>
    <row r="17">
      <c r="B17" s="235"/>
      <c r="C17" s="33">
        <v>6.0</v>
      </c>
      <c r="D17" s="27">
        <v>4.0</v>
      </c>
      <c r="E17" s="27">
        <f>'Tabla 6.5'!D18</f>
        <v>87</v>
      </c>
      <c r="F17" s="236"/>
      <c r="G17" s="33">
        <v>6.0</v>
      </c>
      <c r="H17" s="27">
        <v>2.0</v>
      </c>
      <c r="I17" s="27">
        <v>95.0</v>
      </c>
    </row>
    <row r="18">
      <c r="C18" s="33">
        <v>7.0</v>
      </c>
      <c r="D18" s="27">
        <v>2.0</v>
      </c>
      <c r="E18" s="27">
        <f>'Tabla 6.5'!D19</f>
        <v>381</v>
      </c>
      <c r="G18" s="33">
        <v>7.0</v>
      </c>
      <c r="H18" s="27">
        <v>1.0</v>
      </c>
      <c r="I18" s="27">
        <v>340.0</v>
      </c>
    </row>
    <row r="19" ht="15.75" customHeight="1">
      <c r="C19" s="33">
        <v>8.0</v>
      </c>
      <c r="D19" s="27">
        <v>1.0</v>
      </c>
      <c r="E19" s="27">
        <f>'Tabla 6.5'!D20</f>
        <v>133</v>
      </c>
      <c r="F19" s="237"/>
      <c r="G19" s="33">
        <v>8.0</v>
      </c>
      <c r="H19" s="27">
        <v>0.0</v>
      </c>
      <c r="I19" s="27">
        <v>145.0</v>
      </c>
    </row>
    <row r="20" ht="15.75" customHeight="1">
      <c r="C20" s="33">
        <v>9.0</v>
      </c>
      <c r="D20" s="27">
        <v>2.0</v>
      </c>
      <c r="E20" s="27">
        <f>'Tabla 6.5'!D21</f>
        <v>50</v>
      </c>
      <c r="F20" s="238"/>
      <c r="G20" s="33">
        <v>9.0</v>
      </c>
      <c r="H20" s="27">
        <v>0.0</v>
      </c>
      <c r="I20" s="27">
        <v>49.0</v>
      </c>
    </row>
    <row r="21">
      <c r="B21" s="235"/>
      <c r="C21" s="33">
        <v>10.0</v>
      </c>
      <c r="D21" s="27">
        <v>2.0</v>
      </c>
      <c r="E21" s="27">
        <f>'Tabla 6.5'!D22</f>
        <v>30</v>
      </c>
      <c r="F21" s="236"/>
      <c r="G21" s="33">
        <v>10.0</v>
      </c>
      <c r="H21" s="27">
        <v>1.0</v>
      </c>
      <c r="I21" s="27">
        <v>32.0</v>
      </c>
    </row>
    <row r="22">
      <c r="B22" s="235"/>
      <c r="C22" s="33">
        <v>11.0</v>
      </c>
      <c r="D22" s="27">
        <v>2.0</v>
      </c>
      <c r="E22" s="27">
        <f>'Tabla 6.5'!D23</f>
        <v>89</v>
      </c>
      <c r="F22" s="236"/>
      <c r="G22" s="33">
        <v>11.0</v>
      </c>
      <c r="H22" s="27">
        <v>0.0</v>
      </c>
      <c r="I22" s="27">
        <v>74.0</v>
      </c>
    </row>
    <row r="23">
      <c r="B23" s="235"/>
      <c r="C23" s="33">
        <v>12.0</v>
      </c>
      <c r="D23" s="27">
        <v>3.0</v>
      </c>
      <c r="E23" s="27">
        <f>'Tabla 6.5'!D24</f>
        <v>49</v>
      </c>
      <c r="F23" s="236"/>
      <c r="G23" s="33">
        <v>12.0</v>
      </c>
      <c r="H23" s="27">
        <v>1.0</v>
      </c>
      <c r="I23" s="27">
        <v>55.0</v>
      </c>
    </row>
    <row r="24">
      <c r="B24" s="235"/>
      <c r="C24" s="39">
        <v>13.0</v>
      </c>
      <c r="D24" s="27">
        <v>1.0</v>
      </c>
      <c r="E24" s="27">
        <f>'Tabla 6.5'!D25</f>
        <v>81</v>
      </c>
      <c r="F24" s="236"/>
      <c r="G24" s="39">
        <v>13.0</v>
      </c>
      <c r="H24" s="27">
        <v>0.0</v>
      </c>
      <c r="I24" s="27">
        <v>90.0</v>
      </c>
    </row>
    <row r="25">
      <c r="B25" s="235"/>
      <c r="C25" s="33">
        <v>14.0</v>
      </c>
      <c r="D25" s="27">
        <v>1.0</v>
      </c>
      <c r="E25" s="27">
        <f>'Tabla 6.5'!D26</f>
        <v>25</v>
      </c>
      <c r="F25" s="236"/>
      <c r="G25" s="33">
        <v>14.0</v>
      </c>
      <c r="H25" s="27">
        <v>0.0</v>
      </c>
      <c r="I25" s="27">
        <v>30.0</v>
      </c>
    </row>
    <row r="26">
      <c r="B26" s="235"/>
      <c r="C26" s="33">
        <v>15.0</v>
      </c>
      <c r="D26" s="27">
        <v>5.0</v>
      </c>
      <c r="E26" s="27">
        <f>'Tabla 6.5'!D27</f>
        <v>14</v>
      </c>
      <c r="F26" s="236"/>
      <c r="G26" s="33">
        <v>15.0</v>
      </c>
      <c r="H26" s="27">
        <v>2.0</v>
      </c>
      <c r="I26" s="27">
        <v>15.0</v>
      </c>
    </row>
    <row r="27">
      <c r="B27" s="235"/>
      <c r="C27" s="33">
        <v>16.0</v>
      </c>
      <c r="D27" s="27">
        <v>13.0</v>
      </c>
      <c r="E27" s="27">
        <f>'Tabla 6.5'!D28</f>
        <v>125</v>
      </c>
      <c r="F27" s="236"/>
      <c r="G27" s="33">
        <v>16.0</v>
      </c>
      <c r="H27" s="27">
        <v>7.0</v>
      </c>
      <c r="I27" s="27">
        <v>980.0</v>
      </c>
    </row>
    <row r="28" ht="15.75" customHeight="1">
      <c r="B28" s="235"/>
      <c r="C28" s="33">
        <v>17.0</v>
      </c>
      <c r="D28" s="27">
        <v>1.0</v>
      </c>
      <c r="E28" s="27">
        <f>'Tabla 6.5'!D29</f>
        <v>11</v>
      </c>
      <c r="F28" s="236"/>
      <c r="G28" s="33">
        <v>17.0</v>
      </c>
      <c r="H28" s="27">
        <v>0.0</v>
      </c>
      <c r="I28" s="27">
        <v>15.0</v>
      </c>
    </row>
    <row r="29" ht="15.75" customHeight="1">
      <c r="B29" s="235"/>
      <c r="C29" s="33">
        <v>18.0</v>
      </c>
      <c r="D29" s="27">
        <v>5.0</v>
      </c>
      <c r="E29" s="27">
        <f>'Tabla 6.5'!D30</f>
        <v>11</v>
      </c>
      <c r="F29" s="236"/>
      <c r="G29" s="33">
        <v>18.0</v>
      </c>
      <c r="H29" s="27">
        <v>3.0</v>
      </c>
      <c r="I29" s="27">
        <v>20.0</v>
      </c>
    </row>
    <row r="30" ht="15.75" customHeight="1">
      <c r="C30" s="33">
        <v>19.0</v>
      </c>
      <c r="D30" s="27">
        <v>2.0</v>
      </c>
      <c r="E30" s="27">
        <f>'Tabla 6.5'!D31</f>
        <v>15</v>
      </c>
      <c r="G30" s="33">
        <v>19.0</v>
      </c>
      <c r="H30" s="27">
        <v>1.0</v>
      </c>
      <c r="I30" s="27">
        <v>13.0</v>
      </c>
    </row>
    <row r="31" ht="15.75" customHeight="1">
      <c r="C31" s="33">
        <v>20.0</v>
      </c>
      <c r="D31" s="27">
        <v>2.0</v>
      </c>
      <c r="E31" s="27">
        <f>'Tabla 6.5'!D32</f>
        <v>15</v>
      </c>
      <c r="F31" s="239"/>
      <c r="G31" s="33">
        <v>20.0</v>
      </c>
      <c r="H31" s="27">
        <v>1.0</v>
      </c>
      <c r="I31" s="27">
        <v>20.0</v>
      </c>
    </row>
    <row r="32" ht="15.75" customHeight="1">
      <c r="C32" s="33">
        <v>21.0</v>
      </c>
      <c r="D32" s="27">
        <v>3.0</v>
      </c>
      <c r="E32" s="27">
        <f>'Tabla 6.5'!D33</f>
        <v>19</v>
      </c>
      <c r="G32" s="33">
        <v>21.0</v>
      </c>
      <c r="H32" s="27">
        <v>1.0</v>
      </c>
      <c r="I32" s="27">
        <v>21.0</v>
      </c>
    </row>
    <row r="33" ht="15.75" customHeight="1">
      <c r="C33" s="33">
        <v>22.0</v>
      </c>
      <c r="D33" s="27">
        <v>5.0</v>
      </c>
      <c r="E33" s="27">
        <f>'Tabla 6.5'!D34</f>
        <v>31</v>
      </c>
      <c r="G33" s="33">
        <v>22.0</v>
      </c>
      <c r="H33" s="27">
        <v>2.0</v>
      </c>
      <c r="I33" s="27">
        <v>47.0</v>
      </c>
    </row>
    <row r="34" ht="15.75" customHeight="1">
      <c r="C34" s="33">
        <v>23.0</v>
      </c>
      <c r="D34" s="27">
        <v>1.0</v>
      </c>
      <c r="E34" s="27">
        <f>'Tabla 6.5'!D35</f>
        <v>40</v>
      </c>
      <c r="G34" s="33">
        <v>23.0</v>
      </c>
      <c r="H34" s="27">
        <v>0.0</v>
      </c>
      <c r="I34" s="27">
        <v>45.0</v>
      </c>
    </row>
    <row r="35" ht="15.75" customHeight="1">
      <c r="C35" s="33">
        <v>24.0</v>
      </c>
      <c r="D35" s="27">
        <v>2.0</v>
      </c>
      <c r="E35" s="27">
        <f>'Tabla 6.5'!D36</f>
        <v>28</v>
      </c>
      <c r="G35" s="33">
        <v>24.0</v>
      </c>
      <c r="H35" s="27">
        <v>0.0</v>
      </c>
      <c r="I35" s="27">
        <v>30.0</v>
      </c>
    </row>
    <row r="36" ht="15.75" customHeight="1">
      <c r="C36" s="33">
        <v>25.0</v>
      </c>
      <c r="D36" s="27">
        <v>2.0</v>
      </c>
      <c r="E36" s="27">
        <f>'Tabla 6.5'!D37</f>
        <v>112</v>
      </c>
      <c r="G36" s="33">
        <v>25.0</v>
      </c>
      <c r="H36" s="27">
        <v>0.0</v>
      </c>
      <c r="I36" s="27">
        <v>120.0</v>
      </c>
    </row>
    <row r="37" ht="15.75" customHeight="1">
      <c r="C37" s="33">
        <v>26.0</v>
      </c>
      <c r="D37" s="27">
        <v>1.0</v>
      </c>
      <c r="E37" s="27">
        <f>'Tabla 6.5'!D38</f>
        <v>148</v>
      </c>
      <c r="G37" s="33">
        <v>26.0</v>
      </c>
      <c r="H37" s="27">
        <v>0.0</v>
      </c>
      <c r="I37" s="27">
        <v>170.0</v>
      </c>
    </row>
    <row r="38" ht="15.75" customHeight="1">
      <c r="C38" s="33">
        <v>27.0</v>
      </c>
      <c r="D38" s="27">
        <v>4.0</v>
      </c>
      <c r="E38" s="27">
        <f>'Tabla 6.5'!D39</f>
        <v>107</v>
      </c>
      <c r="G38" s="33">
        <v>27.0</v>
      </c>
      <c r="H38" s="27">
        <v>2.0</v>
      </c>
      <c r="I38" s="27">
        <v>5.0</v>
      </c>
    </row>
    <row r="39" ht="15.75" customHeight="1">
      <c r="C39" s="33">
        <v>28.0</v>
      </c>
      <c r="D39" s="27">
        <v>1.0</v>
      </c>
      <c r="E39" s="27">
        <f>'Tabla 6.5'!D40</f>
        <v>7</v>
      </c>
      <c r="G39" s="33">
        <v>28.0</v>
      </c>
      <c r="H39" s="27">
        <v>0.0</v>
      </c>
      <c r="I39" s="27">
        <v>45.0</v>
      </c>
    </row>
    <row r="40" ht="15.75" customHeight="1">
      <c r="C40" s="33">
        <v>29.0</v>
      </c>
      <c r="D40" s="27">
        <v>2.0</v>
      </c>
      <c r="E40" s="27">
        <f>'Tabla 6.5'!D41</f>
        <v>54</v>
      </c>
      <c r="G40" s="33">
        <v>29.0</v>
      </c>
      <c r="H40" s="27">
        <v>2.0</v>
      </c>
      <c r="I40" s="27">
        <v>50.0</v>
      </c>
    </row>
    <row r="41" ht="15.75" customHeight="1">
      <c r="C41" s="33">
        <v>30.0</v>
      </c>
      <c r="D41" s="27">
        <v>3.0</v>
      </c>
      <c r="E41" s="27">
        <f>'Tabla 6.5'!D42</f>
        <v>170</v>
      </c>
      <c r="G41" s="33">
        <v>30.0</v>
      </c>
      <c r="H41" s="27">
        <v>1.0</v>
      </c>
      <c r="I41" s="27">
        <v>155.0</v>
      </c>
    </row>
    <row r="42" ht="15.75" customHeight="1">
      <c r="C42" s="33">
        <v>31.0</v>
      </c>
      <c r="D42" s="27">
        <v>1.0</v>
      </c>
      <c r="E42" s="27">
        <f>'Tabla 6.5'!D43</f>
        <v>58</v>
      </c>
      <c r="G42" s="33">
        <v>31.0</v>
      </c>
      <c r="H42" s="27">
        <v>1.0</v>
      </c>
      <c r="I42" s="27">
        <v>62.0</v>
      </c>
    </row>
    <row r="43" ht="15.75" customHeight="1">
      <c r="C43" s="33">
        <v>32.0</v>
      </c>
      <c r="D43" s="27">
        <v>2.0</v>
      </c>
      <c r="E43" s="27">
        <f>'Tabla 6.5'!D44</f>
        <v>65</v>
      </c>
      <c r="G43" s="33">
        <v>32.0</v>
      </c>
      <c r="H43" s="27">
        <v>1.0</v>
      </c>
      <c r="I43" s="27">
        <v>59.0</v>
      </c>
    </row>
    <row r="44" ht="15.75" customHeight="1">
      <c r="C44" s="33">
        <v>33.0</v>
      </c>
      <c r="D44" s="27">
        <v>5.0</v>
      </c>
      <c r="E44" s="27">
        <f>'Tabla 6.5'!D45</f>
        <v>25</v>
      </c>
      <c r="G44" s="33">
        <v>33.0</v>
      </c>
      <c r="H44" s="27">
        <v>2.0</v>
      </c>
      <c r="I44" s="27">
        <v>18.0</v>
      </c>
    </row>
    <row r="45" ht="15.75" customHeight="1">
      <c r="C45" s="33">
        <v>34.0</v>
      </c>
      <c r="D45" s="27">
        <v>2.0</v>
      </c>
      <c r="E45" s="27">
        <f>'Tabla 6.5'!D46</f>
        <v>41</v>
      </c>
      <c r="G45" s="33">
        <v>34.0</v>
      </c>
      <c r="H45" s="27">
        <v>0.0</v>
      </c>
      <c r="I45" s="27">
        <v>60.0</v>
      </c>
    </row>
    <row r="46" ht="15.75" customHeight="1">
      <c r="C46" s="33">
        <v>35.0</v>
      </c>
      <c r="D46" s="27">
        <v>6.0</v>
      </c>
      <c r="E46" s="27">
        <f>'Tabla 6.5'!D47</f>
        <v>701</v>
      </c>
      <c r="G46" s="33">
        <v>35.0</v>
      </c>
      <c r="H46" s="27">
        <v>2.0</v>
      </c>
      <c r="I46" s="27">
        <v>750.0</v>
      </c>
    </row>
    <row r="47" ht="15.75" customHeight="1">
      <c r="C47" s="33">
        <v>36.0</v>
      </c>
      <c r="D47" s="27">
        <v>2.0</v>
      </c>
      <c r="E47" s="27">
        <f>'Tabla 6.5'!D48</f>
        <v>28</v>
      </c>
      <c r="G47" s="33">
        <v>36.0</v>
      </c>
      <c r="H47" s="27">
        <v>0.0</v>
      </c>
      <c r="I47" s="27">
        <v>39.0</v>
      </c>
    </row>
    <row r="48" ht="15.75" customHeight="1">
      <c r="C48" s="33">
        <v>37.0</v>
      </c>
      <c r="D48" s="27">
        <v>3.0</v>
      </c>
      <c r="E48" s="27">
        <f>'Tabla 6.5'!D49</f>
        <v>148</v>
      </c>
      <c r="G48" s="33">
        <v>37.0</v>
      </c>
      <c r="H48" s="27">
        <v>0.0</v>
      </c>
      <c r="I48" s="27">
        <v>138.0</v>
      </c>
    </row>
    <row r="49" ht="15.75" customHeight="1">
      <c r="C49" s="33">
        <v>38.0</v>
      </c>
      <c r="D49" s="27">
        <v>5.0</v>
      </c>
      <c r="E49" s="27">
        <f>'Tabla 6.5'!D50</f>
        <v>9</v>
      </c>
      <c r="G49" s="33">
        <v>38.0</v>
      </c>
      <c r="H49" s="27">
        <v>1.0</v>
      </c>
      <c r="I49" s="27">
        <v>10.0</v>
      </c>
    </row>
    <row r="50" ht="15.75" customHeight="1">
      <c r="C50" s="33">
        <v>39.0</v>
      </c>
      <c r="D50" s="27">
        <v>1.0</v>
      </c>
      <c r="E50" s="27">
        <f>'Tabla 6.5'!D51</f>
        <v>8</v>
      </c>
      <c r="G50" s="33">
        <v>39.0</v>
      </c>
      <c r="H50" s="27">
        <v>0.0</v>
      </c>
      <c r="I50" s="27">
        <v>7.0</v>
      </c>
    </row>
    <row r="51" ht="15.75" customHeight="1">
      <c r="C51" s="39">
        <v>40.0</v>
      </c>
      <c r="D51" s="27">
        <v>2.0</v>
      </c>
      <c r="E51" s="27">
        <f>'Tabla 6.5'!D52</f>
        <v>9</v>
      </c>
      <c r="G51" s="39">
        <v>40.0</v>
      </c>
      <c r="H51" s="27">
        <v>0.0</v>
      </c>
      <c r="I51" s="27">
        <v>11.0</v>
      </c>
    </row>
    <row r="52" ht="15.75" customHeight="1">
      <c r="C52" s="240" t="s">
        <v>16</v>
      </c>
      <c r="D52" s="241">
        <f t="shared" ref="D52:E52" si="1">SUM(D12:D51)</f>
        <v>113</v>
      </c>
      <c r="E52" s="241">
        <f t="shared" si="1"/>
        <v>3511</v>
      </c>
      <c r="G52" s="240" t="s">
        <v>16</v>
      </c>
      <c r="H52" s="241">
        <f t="shared" ref="H52:I52" si="2">SUM(H12:H51)</f>
        <v>39</v>
      </c>
      <c r="I52" s="241">
        <f t="shared" si="2"/>
        <v>4464</v>
      </c>
    </row>
    <row r="53" ht="15.75" customHeight="1">
      <c r="C53" s="242" t="s">
        <v>18</v>
      </c>
      <c r="D53" s="2"/>
      <c r="E53" s="3"/>
      <c r="G53" s="242" t="s">
        <v>18</v>
      </c>
      <c r="H53" s="2"/>
      <c r="I53" s="3"/>
    </row>
    <row r="54" ht="15.75" customHeight="1">
      <c r="C54" s="243">
        <v>1.0</v>
      </c>
      <c r="D54" s="244">
        <v>15.0</v>
      </c>
      <c r="E54" s="243">
        <f>'Tabla 6.5'!D54</f>
        <v>110</v>
      </c>
      <c r="G54" s="243">
        <v>1.0</v>
      </c>
      <c r="H54" s="244">
        <v>3.0</v>
      </c>
      <c r="I54" s="243">
        <v>1060.0</v>
      </c>
    </row>
    <row r="55" ht="15.75" customHeight="1">
      <c r="C55" s="245" t="s">
        <v>16</v>
      </c>
      <c r="D55" s="246">
        <f t="shared" ref="D55:E55" si="3">SUM(D54)</f>
        <v>15</v>
      </c>
      <c r="E55" s="246">
        <f t="shared" si="3"/>
        <v>110</v>
      </c>
      <c r="G55" s="245" t="s">
        <v>16</v>
      </c>
      <c r="H55" s="246">
        <f t="shared" ref="H55:I55" si="4">SUM(H54)</f>
        <v>3</v>
      </c>
      <c r="I55" s="246">
        <f t="shared" si="4"/>
        <v>1060</v>
      </c>
    </row>
    <row r="56" ht="15.75" customHeight="1"/>
    <row r="57" ht="15.75" customHeight="1">
      <c r="G57" s="247" t="s">
        <v>366</v>
      </c>
      <c r="H57" s="2"/>
      <c r="I57" s="3"/>
      <c r="J57" s="56">
        <f>(H52+H55)/H58*1000</f>
        <v>7.603186097</v>
      </c>
    </row>
    <row r="58" ht="15.75" customHeight="1">
      <c r="G58" s="248" t="s">
        <v>14</v>
      </c>
      <c r="H58" s="249">
        <f>I52+I55</f>
        <v>5524</v>
      </c>
      <c r="I58" s="248" t="s">
        <v>367</v>
      </c>
    </row>
    <row r="59" ht="15.75" customHeight="1">
      <c r="G59" s="248" t="s">
        <v>368</v>
      </c>
      <c r="H59" s="248">
        <f>H58+(D66/1000)</f>
        <v>5524.035349</v>
      </c>
      <c r="I59" s="248" t="s">
        <v>369</v>
      </c>
    </row>
    <row r="60" ht="15.75" customHeight="1"/>
    <row r="61" ht="15.75" customHeight="1">
      <c r="C61" s="250" t="s">
        <v>370</v>
      </c>
      <c r="D61" s="250">
        <f>SUM(E52+E55)</f>
        <v>3621</v>
      </c>
    </row>
    <row r="62" ht="15.75" customHeight="1">
      <c r="C62" s="250" t="s">
        <v>371</v>
      </c>
      <c r="D62" s="250">
        <f>SUM(D52+D55)</f>
        <v>128</v>
      </c>
    </row>
    <row r="63" ht="15.75" customHeight="1">
      <c r="C63" s="250"/>
      <c r="D63" s="250"/>
    </row>
    <row r="64" ht="15.75" customHeight="1">
      <c r="C64" s="250" t="s">
        <v>372</v>
      </c>
      <c r="D64" s="250">
        <v>1000.0</v>
      </c>
    </row>
    <row r="65" ht="15.0" customHeight="1">
      <c r="C65" s="56"/>
      <c r="D65" s="56"/>
      <c r="G65" s="251"/>
    </row>
    <row r="66" ht="15.75" customHeight="1">
      <c r="C66" s="56" t="s">
        <v>372</v>
      </c>
      <c r="D66" s="250">
        <f>D64*D62/D61</f>
        <v>35.34935101</v>
      </c>
    </row>
    <row r="67" ht="15.75" customHeight="1"/>
    <row r="68" ht="15.75" customHeight="1"/>
    <row r="69" ht="15.75" customHeight="1"/>
    <row r="70">
      <c r="C70" s="252" t="s">
        <v>373</v>
      </c>
    </row>
    <row r="71">
      <c r="C71" s="253" t="s">
        <v>374</v>
      </c>
    </row>
    <row r="72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1">
    <mergeCell ref="D4:E4"/>
    <mergeCell ref="C2:I2"/>
    <mergeCell ref="C3:I3"/>
    <mergeCell ref="D7:E7"/>
    <mergeCell ref="F4:F7"/>
    <mergeCell ref="C8:I8"/>
    <mergeCell ref="C53:E53"/>
    <mergeCell ref="C71:F84"/>
    <mergeCell ref="D5:E5"/>
    <mergeCell ref="D6:E6"/>
    <mergeCell ref="C4:C7"/>
    <mergeCell ref="C10:E10"/>
    <mergeCell ref="H4:H5"/>
    <mergeCell ref="I4:I5"/>
    <mergeCell ref="G53:I53"/>
    <mergeCell ref="G57:I57"/>
    <mergeCell ref="G65:I70"/>
    <mergeCell ref="H6:H7"/>
    <mergeCell ref="G4:G7"/>
    <mergeCell ref="I6:I7"/>
    <mergeCell ref="G10:I10"/>
  </mergeCells>
  <hyperlinks>
    <hyperlink r:id="rId1" ref="C8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38"/>
    <col customWidth="1" min="3" max="3" width="14.88"/>
    <col customWidth="1" min="4" max="4" width="11.38"/>
    <col customWidth="1" min="5" max="5" width="13.0"/>
    <col customWidth="1" min="6" max="6" width="13.75"/>
    <col customWidth="1" min="7" max="7" width="25.75"/>
    <col customWidth="1" min="8" max="8" width="19.0"/>
    <col customWidth="1" min="9" max="9" width="14.38"/>
    <col customWidth="1" min="10" max="26" width="11.38"/>
  </cols>
  <sheetData>
    <row r="3">
      <c r="C3" s="1" t="s">
        <v>0</v>
      </c>
      <c r="D3" s="2"/>
      <c r="E3" s="2"/>
      <c r="F3" s="2"/>
      <c r="G3" s="2"/>
      <c r="H3" s="2"/>
      <c r="I3" s="3"/>
    </row>
    <row r="4">
      <c r="C4" s="4" t="s">
        <v>19</v>
      </c>
      <c r="D4" s="2"/>
      <c r="E4" s="2"/>
      <c r="F4" s="2"/>
      <c r="G4" s="2"/>
      <c r="H4" s="2"/>
      <c r="I4" s="3"/>
    </row>
    <row r="5">
      <c r="C5" s="5" t="s">
        <v>2</v>
      </c>
      <c r="D5" s="6" t="s">
        <v>3</v>
      </c>
      <c r="E5" s="3"/>
      <c r="F5" s="7" t="s">
        <v>4</v>
      </c>
      <c r="G5" s="8" t="s">
        <v>5</v>
      </c>
      <c r="H5" s="9" t="s">
        <v>6</v>
      </c>
      <c r="I5" s="10">
        <v>45714.0</v>
      </c>
    </row>
    <row r="6">
      <c r="C6" s="11"/>
      <c r="D6" s="6" t="s">
        <v>7</v>
      </c>
      <c r="E6" s="3"/>
      <c r="F6" s="12"/>
      <c r="G6" s="11"/>
      <c r="H6" s="13"/>
      <c r="I6" s="14"/>
    </row>
    <row r="7">
      <c r="C7" s="11"/>
      <c r="D7" s="6" t="s">
        <v>8</v>
      </c>
      <c r="E7" s="3"/>
      <c r="F7" s="12"/>
      <c r="G7" s="11"/>
      <c r="H7" s="5" t="s">
        <v>9</v>
      </c>
      <c r="I7" s="28"/>
    </row>
    <row r="8">
      <c r="C8" s="14"/>
      <c r="D8" s="15" t="s">
        <v>10</v>
      </c>
      <c r="E8" s="3"/>
      <c r="F8" s="16"/>
      <c r="G8" s="14"/>
      <c r="H8" s="14"/>
      <c r="I8" s="14"/>
    </row>
    <row r="9">
      <c r="C9" s="17" t="s">
        <v>11</v>
      </c>
      <c r="D9" s="18"/>
      <c r="E9" s="18"/>
      <c r="F9" s="18"/>
      <c r="G9" s="18"/>
      <c r="H9" s="18"/>
      <c r="I9" s="13"/>
    </row>
    <row r="12">
      <c r="C12" s="29" t="s">
        <v>12</v>
      </c>
      <c r="D12" s="29" t="s">
        <v>13</v>
      </c>
      <c r="E12" s="29" t="s">
        <v>14</v>
      </c>
      <c r="F12" s="29" t="s">
        <v>15</v>
      </c>
      <c r="G12" s="29" t="s">
        <v>20</v>
      </c>
    </row>
    <row r="13">
      <c r="C13" s="25">
        <v>1.0</v>
      </c>
      <c r="D13" s="25">
        <f>'6.2 Tiempos de desarrollo de pr'!D13</f>
        <v>121</v>
      </c>
      <c r="E13" s="25">
        <f>'6.2 Tiempos de desarrollo de pr'!E13</f>
        <v>230</v>
      </c>
      <c r="F13" s="25">
        <f t="shared" ref="F13:F52" si="1">D13/E13</f>
        <v>0.5260869565</v>
      </c>
      <c r="G13" s="30" t="s">
        <v>21</v>
      </c>
    </row>
    <row r="14">
      <c r="C14" s="25">
        <v>2.0</v>
      </c>
      <c r="D14" s="25">
        <f>'6.2 Tiempos de desarrollo de pr'!D14</f>
        <v>95</v>
      </c>
      <c r="E14" s="25">
        <f>'6.2 Tiempos de desarrollo de pr'!E14</f>
        <v>196</v>
      </c>
      <c r="F14" s="25">
        <f t="shared" si="1"/>
        <v>0.4846938776</v>
      </c>
      <c r="G14" s="30" t="s">
        <v>22</v>
      </c>
    </row>
    <row r="15">
      <c r="C15" s="25">
        <v>3.0</v>
      </c>
      <c r="D15" s="25">
        <f>'6.2 Tiempos de desarrollo de pr'!D15</f>
        <v>34</v>
      </c>
      <c r="E15" s="25">
        <f>'6.2 Tiempos de desarrollo de pr'!E15</f>
        <v>99</v>
      </c>
      <c r="F15" s="25">
        <f t="shared" si="1"/>
        <v>0.3434343434</v>
      </c>
      <c r="G15" s="30" t="s">
        <v>23</v>
      </c>
    </row>
    <row r="16">
      <c r="C16" s="25">
        <v>4.0</v>
      </c>
      <c r="D16" s="25">
        <f>'6.2 Tiempos de desarrollo de pr'!D16</f>
        <v>23</v>
      </c>
      <c r="E16" s="25">
        <f>'6.2 Tiempos de desarrollo de pr'!E16</f>
        <v>46</v>
      </c>
      <c r="F16" s="25">
        <f t="shared" si="1"/>
        <v>0.5</v>
      </c>
      <c r="G16" s="31" t="s">
        <v>24</v>
      </c>
    </row>
    <row r="17">
      <c r="C17" s="25">
        <v>5.0</v>
      </c>
      <c r="D17" s="25">
        <f>'6.2 Tiempos de desarrollo de pr'!D17</f>
        <v>10</v>
      </c>
      <c r="E17" s="25">
        <f>'6.2 Tiempos de desarrollo de pr'!E17</f>
        <v>16</v>
      </c>
      <c r="F17" s="25">
        <f t="shared" si="1"/>
        <v>0.625</v>
      </c>
      <c r="G17" s="30" t="s">
        <v>25</v>
      </c>
    </row>
    <row r="18">
      <c r="C18" s="25">
        <v>6.0</v>
      </c>
      <c r="D18" s="25">
        <f>'6.2 Tiempos de desarrollo de pr'!D18</f>
        <v>44</v>
      </c>
      <c r="E18" s="25">
        <f>'6.2 Tiempos de desarrollo de pr'!E18</f>
        <v>87</v>
      </c>
      <c r="F18" s="25">
        <f t="shared" si="1"/>
        <v>0.5057471264</v>
      </c>
      <c r="G18" s="30" t="s">
        <v>26</v>
      </c>
    </row>
    <row r="19">
      <c r="C19" s="25">
        <v>7.0</v>
      </c>
      <c r="D19" s="25">
        <f>'6.2 Tiempos de desarrollo de pr'!D19</f>
        <v>190</v>
      </c>
      <c r="E19" s="25">
        <f>'6.2 Tiempos de desarrollo de pr'!E19</f>
        <v>381</v>
      </c>
      <c r="F19" s="25">
        <f t="shared" si="1"/>
        <v>0.498687664</v>
      </c>
      <c r="G19" s="32" t="s">
        <v>27</v>
      </c>
    </row>
    <row r="20">
      <c r="C20" s="25">
        <v>8.0</v>
      </c>
      <c r="D20" s="25">
        <f>'6.2 Tiempos de desarrollo de pr'!D20</f>
        <v>66</v>
      </c>
      <c r="E20" s="25">
        <f>'6.2 Tiempos de desarrollo de pr'!E20</f>
        <v>133</v>
      </c>
      <c r="F20" s="25">
        <f t="shared" si="1"/>
        <v>0.4962406015</v>
      </c>
      <c r="G20" s="30" t="s">
        <v>28</v>
      </c>
    </row>
    <row r="21">
      <c r="C21" s="25">
        <v>9.0</v>
      </c>
      <c r="D21" s="25">
        <f>'6.2 Tiempos de desarrollo de pr'!D21</f>
        <v>23</v>
      </c>
      <c r="E21" s="25">
        <f>'6.2 Tiempos de desarrollo de pr'!E21</f>
        <v>50</v>
      </c>
      <c r="F21" s="25">
        <f t="shared" si="1"/>
        <v>0.46</v>
      </c>
      <c r="G21" s="30" t="s">
        <v>29</v>
      </c>
    </row>
    <row r="22">
      <c r="C22" s="25">
        <v>10.0</v>
      </c>
      <c r="D22" s="25">
        <f>'6.2 Tiempos de desarrollo de pr'!D22</f>
        <v>44</v>
      </c>
      <c r="E22" s="25">
        <f>'6.2 Tiempos de desarrollo de pr'!E22</f>
        <v>30</v>
      </c>
      <c r="F22" s="25">
        <f t="shared" si="1"/>
        <v>1.466666667</v>
      </c>
      <c r="G22" s="30" t="s">
        <v>30</v>
      </c>
    </row>
    <row r="23">
      <c r="C23" s="25">
        <v>11.0</v>
      </c>
      <c r="D23" s="25">
        <f>'6.2 Tiempos de desarrollo de pr'!D23</f>
        <v>65</v>
      </c>
      <c r="E23" s="25">
        <f>'6.2 Tiempos de desarrollo de pr'!E23</f>
        <v>89</v>
      </c>
      <c r="F23" s="25">
        <f t="shared" si="1"/>
        <v>0.7303370787</v>
      </c>
      <c r="G23" s="30" t="s">
        <v>31</v>
      </c>
    </row>
    <row r="24">
      <c r="C24" s="25">
        <v>12.0</v>
      </c>
      <c r="D24" s="25">
        <f>'6.2 Tiempos de desarrollo de pr'!D24</f>
        <v>75</v>
      </c>
      <c r="E24" s="25">
        <f>'6.2 Tiempos de desarrollo de pr'!E24</f>
        <v>49</v>
      </c>
      <c r="F24" s="25">
        <f t="shared" si="1"/>
        <v>1.530612245</v>
      </c>
      <c r="G24" s="30" t="s">
        <v>32</v>
      </c>
    </row>
    <row r="25">
      <c r="C25" s="25">
        <v>13.0</v>
      </c>
      <c r="D25" s="25">
        <f>'6.2 Tiempos de desarrollo de pr'!D25</f>
        <v>90</v>
      </c>
      <c r="E25" s="25">
        <f>'6.2 Tiempos de desarrollo de pr'!E25</f>
        <v>81</v>
      </c>
      <c r="F25" s="25">
        <f t="shared" si="1"/>
        <v>1.111111111</v>
      </c>
      <c r="G25" s="30" t="s">
        <v>33</v>
      </c>
    </row>
    <row r="26">
      <c r="C26" s="25">
        <v>14.0</v>
      </c>
      <c r="D26" s="25">
        <f>'6.2 Tiempos de desarrollo de pr'!D26</f>
        <v>16</v>
      </c>
      <c r="E26" s="25">
        <f>'6.2 Tiempos de desarrollo de pr'!E26</f>
        <v>25</v>
      </c>
      <c r="F26" s="25">
        <f t="shared" si="1"/>
        <v>0.64</v>
      </c>
      <c r="G26" s="31" t="s">
        <v>34</v>
      </c>
    </row>
    <row r="27">
      <c r="C27" s="25">
        <v>15.0</v>
      </c>
      <c r="D27" s="25">
        <f>'6.2 Tiempos de desarrollo de pr'!D27</f>
        <v>10</v>
      </c>
      <c r="E27" s="25">
        <f>'6.2 Tiempos de desarrollo de pr'!E27</f>
        <v>14</v>
      </c>
      <c r="F27" s="25">
        <f t="shared" si="1"/>
        <v>0.7142857143</v>
      </c>
      <c r="G27" s="31" t="s">
        <v>35</v>
      </c>
    </row>
    <row r="28">
      <c r="C28" s="25">
        <v>16.0</v>
      </c>
      <c r="D28" s="25">
        <f>'6.2 Tiempos de desarrollo de pr'!D28</f>
        <v>60</v>
      </c>
      <c r="E28" s="25">
        <f>'6.2 Tiempos de desarrollo de pr'!E28</f>
        <v>125</v>
      </c>
      <c r="F28" s="33">
        <f t="shared" si="1"/>
        <v>0.48</v>
      </c>
      <c r="G28" s="30" t="s">
        <v>36</v>
      </c>
    </row>
    <row r="29">
      <c r="C29" s="25">
        <v>17.0</v>
      </c>
      <c r="D29" s="25">
        <f>'6.2 Tiempos de desarrollo de pr'!D29</f>
        <v>9</v>
      </c>
      <c r="E29" s="25">
        <f>'6.2 Tiempos de desarrollo de pr'!E29</f>
        <v>11</v>
      </c>
      <c r="F29" s="33">
        <f t="shared" si="1"/>
        <v>0.8181818182</v>
      </c>
      <c r="G29" s="30" t="s">
        <v>37</v>
      </c>
    </row>
    <row r="30">
      <c r="C30" s="25">
        <v>18.0</v>
      </c>
      <c r="D30" s="25">
        <f>'6.2 Tiempos de desarrollo de pr'!D30</f>
        <v>6</v>
      </c>
      <c r="E30" s="25">
        <f>'6.2 Tiempos de desarrollo de pr'!E30</f>
        <v>11</v>
      </c>
      <c r="F30" s="33">
        <f t="shared" si="1"/>
        <v>0.5454545455</v>
      </c>
      <c r="G30" s="30" t="s">
        <v>38</v>
      </c>
    </row>
    <row r="31">
      <c r="C31" s="25">
        <v>19.0</v>
      </c>
      <c r="D31" s="25">
        <f>'6.2 Tiempos de desarrollo de pr'!D31</f>
        <v>12</v>
      </c>
      <c r="E31" s="25">
        <f>'6.2 Tiempos de desarrollo de pr'!E31</f>
        <v>15</v>
      </c>
      <c r="F31" s="33">
        <f t="shared" si="1"/>
        <v>0.8</v>
      </c>
      <c r="G31" s="34" t="s">
        <v>39</v>
      </c>
    </row>
    <row r="32">
      <c r="C32" s="25">
        <v>20.0</v>
      </c>
      <c r="D32" s="25">
        <f>'6.2 Tiempos de desarrollo de pr'!D32</f>
        <v>11</v>
      </c>
      <c r="E32" s="25">
        <f>'6.2 Tiempos de desarrollo de pr'!E32</f>
        <v>15</v>
      </c>
      <c r="F32" s="33">
        <f t="shared" si="1"/>
        <v>0.7333333333</v>
      </c>
      <c r="G32" s="35" t="s">
        <v>40</v>
      </c>
    </row>
    <row r="33">
      <c r="C33" s="25">
        <v>21.0</v>
      </c>
      <c r="D33" s="25">
        <f>'6.2 Tiempos de desarrollo de pr'!D33</f>
        <v>14</v>
      </c>
      <c r="E33" s="25">
        <f>'6.2 Tiempos de desarrollo de pr'!E33</f>
        <v>19</v>
      </c>
      <c r="F33" s="33">
        <f t="shared" si="1"/>
        <v>0.7368421053</v>
      </c>
      <c r="G33" s="35" t="s">
        <v>41</v>
      </c>
    </row>
    <row r="34">
      <c r="C34" s="25">
        <v>22.0</v>
      </c>
      <c r="D34" s="25">
        <f>'6.2 Tiempos de desarrollo de pr'!D34</f>
        <v>18</v>
      </c>
      <c r="E34" s="25">
        <f>'6.2 Tiempos de desarrollo de pr'!E34</f>
        <v>31</v>
      </c>
      <c r="F34" s="33">
        <f t="shared" si="1"/>
        <v>0.5806451613</v>
      </c>
      <c r="G34" s="35" t="s">
        <v>42</v>
      </c>
    </row>
    <row r="35">
      <c r="C35" s="25">
        <v>23.0</v>
      </c>
      <c r="D35" s="25">
        <f>'6.2 Tiempos de desarrollo de pr'!D35</f>
        <v>27</v>
      </c>
      <c r="E35" s="25">
        <f>'6.2 Tiempos de desarrollo de pr'!E35</f>
        <v>40</v>
      </c>
      <c r="F35" s="33">
        <f t="shared" si="1"/>
        <v>0.675</v>
      </c>
      <c r="G35" s="35" t="s">
        <v>43</v>
      </c>
    </row>
    <row r="36">
      <c r="C36" s="25">
        <v>24.0</v>
      </c>
      <c r="D36" s="25">
        <f>'6.2 Tiempos de desarrollo de pr'!D36</f>
        <v>47</v>
      </c>
      <c r="E36" s="25">
        <f>'6.2 Tiempos de desarrollo de pr'!E36</f>
        <v>28</v>
      </c>
      <c r="F36" s="33">
        <f t="shared" si="1"/>
        <v>1.678571429</v>
      </c>
      <c r="G36" s="35" t="s">
        <v>44</v>
      </c>
    </row>
    <row r="37">
      <c r="C37" s="25">
        <v>25.0</v>
      </c>
      <c r="D37" s="25">
        <f>'6.2 Tiempos de desarrollo de pr'!D37</f>
        <v>58</v>
      </c>
      <c r="E37" s="25">
        <f>'6.2 Tiempos de desarrollo de pr'!E37</f>
        <v>112</v>
      </c>
      <c r="F37" s="33">
        <f t="shared" si="1"/>
        <v>0.5178571429</v>
      </c>
      <c r="G37" s="35" t="s">
        <v>45</v>
      </c>
    </row>
    <row r="38">
      <c r="C38" s="25">
        <v>26.0</v>
      </c>
      <c r="D38" s="25">
        <f>'6.2 Tiempos de desarrollo de pr'!D38</f>
        <v>34</v>
      </c>
      <c r="E38" s="25">
        <f>'6.2 Tiempos de desarrollo de pr'!E38</f>
        <v>148</v>
      </c>
      <c r="F38" s="33">
        <f t="shared" si="1"/>
        <v>0.2297297297</v>
      </c>
      <c r="G38" s="35" t="s">
        <v>46</v>
      </c>
    </row>
    <row r="39">
      <c r="C39" s="25">
        <v>27.0</v>
      </c>
      <c r="D39" s="25">
        <f>'6.2 Tiempos de desarrollo de pr'!D39</f>
        <v>45</v>
      </c>
      <c r="E39" s="25">
        <f>'6.2 Tiempos de desarrollo de pr'!E39</f>
        <v>107</v>
      </c>
      <c r="F39" s="33">
        <f t="shared" si="1"/>
        <v>0.4205607477</v>
      </c>
      <c r="G39" s="35" t="s">
        <v>47</v>
      </c>
    </row>
    <row r="40">
      <c r="C40" s="25">
        <v>28.0</v>
      </c>
      <c r="D40" s="25">
        <f>'6.2 Tiempos de desarrollo de pr'!D40</f>
        <v>10</v>
      </c>
      <c r="E40" s="25">
        <f>'6.2 Tiempos de desarrollo de pr'!E40</f>
        <v>7</v>
      </c>
      <c r="F40" s="33">
        <f t="shared" si="1"/>
        <v>1.428571429</v>
      </c>
      <c r="G40" s="35" t="s">
        <v>48</v>
      </c>
    </row>
    <row r="41">
      <c r="C41" s="25">
        <v>29.0</v>
      </c>
      <c r="D41" s="25">
        <f>'6.2 Tiempos de desarrollo de pr'!D41</f>
        <v>15</v>
      </c>
      <c r="E41" s="25">
        <f>'6.2 Tiempos de desarrollo de pr'!E41</f>
        <v>54</v>
      </c>
      <c r="F41" s="33">
        <f t="shared" si="1"/>
        <v>0.2777777778</v>
      </c>
      <c r="G41" s="35" t="s">
        <v>49</v>
      </c>
    </row>
    <row r="42">
      <c r="C42" s="25">
        <v>30.0</v>
      </c>
      <c r="D42" s="25">
        <f>'6.2 Tiempos de desarrollo de pr'!D42</f>
        <v>70</v>
      </c>
      <c r="E42" s="25">
        <f>'6.2 Tiempos de desarrollo de pr'!E42</f>
        <v>170</v>
      </c>
      <c r="F42" s="33">
        <f t="shared" si="1"/>
        <v>0.4117647059</v>
      </c>
      <c r="G42" s="36" t="s">
        <v>50</v>
      </c>
    </row>
    <row r="43">
      <c r="C43" s="25">
        <v>31.0</v>
      </c>
      <c r="D43" s="25">
        <f>'6.2 Tiempos de desarrollo de pr'!D43</f>
        <v>28</v>
      </c>
      <c r="E43" s="25">
        <f>'6.2 Tiempos de desarrollo de pr'!E43</f>
        <v>58</v>
      </c>
      <c r="F43" s="33">
        <f t="shared" si="1"/>
        <v>0.4827586207</v>
      </c>
      <c r="G43" s="36" t="s">
        <v>51</v>
      </c>
    </row>
    <row r="44">
      <c r="C44" s="25">
        <v>32.0</v>
      </c>
      <c r="D44" s="25">
        <f>'6.2 Tiempos de desarrollo de pr'!D44</f>
        <v>35</v>
      </c>
      <c r="E44" s="25">
        <f>'6.2 Tiempos de desarrollo de pr'!E44</f>
        <v>65</v>
      </c>
      <c r="F44" s="33">
        <f t="shared" si="1"/>
        <v>0.5384615385</v>
      </c>
      <c r="G44" s="36" t="s">
        <v>52</v>
      </c>
    </row>
    <row r="45">
      <c r="C45" s="25">
        <v>33.0</v>
      </c>
      <c r="D45" s="25">
        <f>'6.2 Tiempos de desarrollo de pr'!D45</f>
        <v>18</v>
      </c>
      <c r="E45" s="25">
        <f>'6.2 Tiempos de desarrollo de pr'!E45</f>
        <v>25</v>
      </c>
      <c r="F45" s="33">
        <f t="shared" si="1"/>
        <v>0.72</v>
      </c>
      <c r="G45" s="36" t="s">
        <v>53</v>
      </c>
    </row>
    <row r="46">
      <c r="C46" s="25">
        <v>34.0</v>
      </c>
      <c r="D46" s="25">
        <f>'6.2 Tiempos de desarrollo de pr'!D46</f>
        <v>28</v>
      </c>
      <c r="E46" s="25">
        <f>'6.2 Tiempos de desarrollo de pr'!E46</f>
        <v>41</v>
      </c>
      <c r="F46" s="33">
        <f t="shared" si="1"/>
        <v>0.6829268293</v>
      </c>
      <c r="G46" s="36" t="s">
        <v>54</v>
      </c>
    </row>
    <row r="47">
      <c r="C47" s="25">
        <v>35.0</v>
      </c>
      <c r="D47" s="25">
        <f>'6.2 Tiempos de desarrollo de pr'!D47</f>
        <v>350</v>
      </c>
      <c r="E47" s="25">
        <f>'6.2 Tiempos de desarrollo de pr'!E47</f>
        <v>701</v>
      </c>
      <c r="F47" s="33">
        <f t="shared" si="1"/>
        <v>0.4992867332</v>
      </c>
      <c r="G47" s="36" t="s">
        <v>55</v>
      </c>
    </row>
    <row r="48">
      <c r="C48" s="25">
        <v>36.0</v>
      </c>
      <c r="D48" s="25">
        <f>'6.2 Tiempos de desarrollo de pr'!D48</f>
        <v>47</v>
      </c>
      <c r="E48" s="25">
        <f>'6.2 Tiempos de desarrollo de pr'!E48</f>
        <v>28</v>
      </c>
      <c r="F48" s="33">
        <f t="shared" si="1"/>
        <v>1.678571429</v>
      </c>
      <c r="G48" s="35" t="s">
        <v>56</v>
      </c>
    </row>
    <row r="49">
      <c r="C49" s="25">
        <v>37.0</v>
      </c>
      <c r="D49" s="25">
        <f>'6.2 Tiempos de desarrollo de pr'!D49</f>
        <v>78</v>
      </c>
      <c r="E49" s="25">
        <f>'6.2 Tiempos de desarrollo de pr'!E49</f>
        <v>148</v>
      </c>
      <c r="F49" s="33">
        <f t="shared" si="1"/>
        <v>0.527027027</v>
      </c>
      <c r="G49" s="37" t="s">
        <v>57</v>
      </c>
    </row>
    <row r="50">
      <c r="C50" s="25">
        <v>38.0</v>
      </c>
      <c r="D50" s="25">
        <f>'6.2 Tiempos de desarrollo de pr'!D50</f>
        <v>10</v>
      </c>
      <c r="E50" s="25">
        <f>'6.2 Tiempos de desarrollo de pr'!E50</f>
        <v>9</v>
      </c>
      <c r="F50" s="33">
        <f t="shared" si="1"/>
        <v>1.111111111</v>
      </c>
      <c r="G50" s="36" t="s">
        <v>58</v>
      </c>
    </row>
    <row r="51">
      <c r="C51" s="38">
        <v>39.0</v>
      </c>
      <c r="D51" s="25">
        <f>'6.2 Tiempos de desarrollo de pr'!D51</f>
        <v>10</v>
      </c>
      <c r="E51" s="25">
        <f>'6.2 Tiempos de desarrollo de pr'!E51</f>
        <v>8</v>
      </c>
      <c r="F51" s="39">
        <f t="shared" si="1"/>
        <v>1.25</v>
      </c>
      <c r="G51" s="36" t="s">
        <v>59</v>
      </c>
    </row>
    <row r="52">
      <c r="C52" s="38">
        <v>40.0</v>
      </c>
      <c r="D52" s="25">
        <f>'6.2 Tiempos de desarrollo de pr'!D52</f>
        <v>10</v>
      </c>
      <c r="E52" s="25">
        <f>'6.2 Tiempos de desarrollo de pr'!E52</f>
        <v>9</v>
      </c>
      <c r="F52" s="39">
        <f t="shared" si="1"/>
        <v>1.111111111</v>
      </c>
      <c r="G52" s="35" t="s">
        <v>60</v>
      </c>
    </row>
    <row r="53" ht="15.75" customHeight="1">
      <c r="C53" s="40" t="s">
        <v>18</v>
      </c>
      <c r="D53" s="41"/>
      <c r="E53" s="41"/>
      <c r="F53" s="41"/>
      <c r="G53" s="42"/>
    </row>
    <row r="54">
      <c r="C54" s="43">
        <v>1.0</v>
      </c>
      <c r="D54" s="43">
        <f>'6.2 Tiempos de desarrollo de pr'!D56</f>
        <v>130</v>
      </c>
      <c r="E54" s="43">
        <f>'6.2 Tiempos de desarrollo de pr'!E56</f>
        <v>110</v>
      </c>
      <c r="F54" s="44">
        <f>D54/E54</f>
        <v>1.181818182</v>
      </c>
      <c r="G54" s="35" t="s">
        <v>61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5">
    <mergeCell ref="D5:E5"/>
    <mergeCell ref="D6:E6"/>
    <mergeCell ref="H5:H6"/>
    <mergeCell ref="H7:H8"/>
    <mergeCell ref="D7:E7"/>
    <mergeCell ref="D8:E8"/>
    <mergeCell ref="C53:G53"/>
    <mergeCell ref="C3:I3"/>
    <mergeCell ref="C4:I4"/>
    <mergeCell ref="C5:C8"/>
    <mergeCell ref="F5:F8"/>
    <mergeCell ref="G5:G8"/>
    <mergeCell ref="I5:I6"/>
    <mergeCell ref="I7:I8"/>
    <mergeCell ref="C9:I9"/>
  </mergeCells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38"/>
    <col customWidth="1" min="3" max="3" width="15.88"/>
    <col customWidth="1" min="4" max="4" width="13.63"/>
    <col customWidth="1" min="5" max="5" width="23.13"/>
    <col customWidth="1" min="6" max="6" width="17.25"/>
    <col customWidth="1" min="7" max="7" width="18.38"/>
    <col customWidth="1" min="8" max="8" width="11.38"/>
    <col customWidth="1" min="9" max="9" width="14.25"/>
    <col customWidth="1" min="10" max="26" width="11.38"/>
  </cols>
  <sheetData>
    <row r="3">
      <c r="C3" s="1" t="s">
        <v>0</v>
      </c>
      <c r="D3" s="2"/>
      <c r="E3" s="2"/>
      <c r="F3" s="2"/>
      <c r="G3" s="2"/>
      <c r="H3" s="2"/>
      <c r="I3" s="3"/>
    </row>
    <row r="4">
      <c r="C4" s="4" t="s">
        <v>62</v>
      </c>
      <c r="D4" s="2"/>
      <c r="E4" s="2"/>
      <c r="F4" s="2"/>
      <c r="G4" s="2"/>
      <c r="H4" s="2"/>
      <c r="I4" s="3"/>
    </row>
    <row r="5">
      <c r="C5" s="5" t="s">
        <v>2</v>
      </c>
      <c r="D5" s="6" t="s">
        <v>3</v>
      </c>
      <c r="E5" s="3"/>
      <c r="F5" s="7" t="s">
        <v>4</v>
      </c>
      <c r="G5" s="8" t="s">
        <v>5</v>
      </c>
      <c r="H5" s="9" t="s">
        <v>6</v>
      </c>
      <c r="I5" s="10">
        <v>45714.0</v>
      </c>
    </row>
    <row r="6" ht="14.25" customHeight="1">
      <c r="C6" s="11"/>
      <c r="D6" s="6" t="s">
        <v>7</v>
      </c>
      <c r="E6" s="3"/>
      <c r="F6" s="12"/>
      <c r="G6" s="11"/>
      <c r="H6" s="13"/>
      <c r="I6" s="14"/>
    </row>
    <row r="7">
      <c r="C7" s="11"/>
      <c r="D7" s="6" t="s">
        <v>8</v>
      </c>
      <c r="E7" s="3"/>
      <c r="F7" s="12"/>
      <c r="G7" s="11"/>
      <c r="H7" s="5" t="s">
        <v>9</v>
      </c>
      <c r="I7" s="28"/>
    </row>
    <row r="8">
      <c r="C8" s="14"/>
      <c r="D8" s="15" t="s">
        <v>10</v>
      </c>
      <c r="E8" s="3"/>
      <c r="F8" s="16"/>
      <c r="G8" s="14"/>
      <c r="H8" s="14"/>
      <c r="I8" s="14"/>
    </row>
    <row r="9">
      <c r="C9" s="17" t="s">
        <v>11</v>
      </c>
      <c r="D9" s="18"/>
      <c r="E9" s="18"/>
      <c r="F9" s="18"/>
      <c r="G9" s="18"/>
      <c r="H9" s="18"/>
      <c r="I9" s="13"/>
    </row>
    <row r="12" ht="25.5" customHeight="1">
      <c r="C12" s="29" t="s">
        <v>12</v>
      </c>
      <c r="D12" s="29" t="s">
        <v>14</v>
      </c>
      <c r="E12" s="29" t="s">
        <v>63</v>
      </c>
      <c r="F12" s="29" t="s">
        <v>64</v>
      </c>
      <c r="G12" s="29" t="s">
        <v>65</v>
      </c>
      <c r="H12" s="29" t="s">
        <v>66</v>
      </c>
      <c r="I12" s="29" t="s">
        <v>67</v>
      </c>
    </row>
    <row r="13">
      <c r="C13" s="25">
        <v>1.0</v>
      </c>
      <c r="D13" s="45">
        <f>'6.3 Rangos de tamaños de progra'!E13</f>
        <v>230</v>
      </c>
      <c r="E13" s="46" t="str">
        <f>'6.3 Rangos de tamaños de progra'!G13</f>
        <v>Manejo de usuarios: Permite registrar nuevos usuarios en el sistema, verificando la disponibilidad del nombre de usuario y almacenando sus credenciales de acceso.</v>
      </c>
      <c r="F13" s="35" t="s">
        <v>68</v>
      </c>
      <c r="G13" s="47">
        <f t="shared" ref="G13:G52" si="1">H13-(H13*0.2)</f>
        <v>96.8</v>
      </c>
      <c r="H13" s="45">
        <f>'6.3 Rangos de tamaños de progra'!D13</f>
        <v>121</v>
      </c>
      <c r="I13" s="45">
        <f t="shared" ref="I13:I52" si="2">H13+(H13*0.2)</f>
        <v>145.2</v>
      </c>
    </row>
    <row r="14">
      <c r="C14" s="25">
        <v>2.0</v>
      </c>
      <c r="D14" s="45">
        <f>'6.3 Rangos de tamaños de progra'!E14</f>
        <v>196</v>
      </c>
      <c r="E14" s="45" t="str">
        <f>'6.3 Rangos de tamaños de progra'!G14</f>
        <v>Validación de usuarios: Comprueba si el usuario y la contraseña ingresados coinciden con los registrados en la base de datos.</v>
      </c>
      <c r="F14" s="48" t="s">
        <v>69</v>
      </c>
      <c r="G14" s="45">
        <f t="shared" si="1"/>
        <v>76</v>
      </c>
      <c r="H14" s="45">
        <f>'6.3 Rangos de tamaños de progra'!D14</f>
        <v>95</v>
      </c>
      <c r="I14" s="45">
        <f t="shared" si="2"/>
        <v>114</v>
      </c>
    </row>
    <row r="15">
      <c r="C15" s="25">
        <v>3.0</v>
      </c>
      <c r="D15" s="45">
        <f>'6.3 Rangos de tamaños de progra'!E15</f>
        <v>99</v>
      </c>
      <c r="E15" s="45" t="str">
        <f>'6.3 Rangos de tamaños de progra'!G15</f>
        <v>Captura de rostro: Obtiene imágenes faciales de los usuarios a través de la cámara para su posterior almacenamiento y verificación.</v>
      </c>
      <c r="F15" s="30" t="s">
        <v>70</v>
      </c>
      <c r="G15" s="45">
        <f t="shared" si="1"/>
        <v>27.2</v>
      </c>
      <c r="H15" s="45">
        <f>'6.3 Rangos de tamaños de progra'!D15</f>
        <v>34</v>
      </c>
      <c r="I15" s="45">
        <f t="shared" si="2"/>
        <v>40.8</v>
      </c>
    </row>
    <row r="16">
      <c r="C16" s="25">
        <v>4.0</v>
      </c>
      <c r="D16" s="45">
        <f>'6.3 Rangos de tamaños de progra'!E16</f>
        <v>46</v>
      </c>
      <c r="E16" s="45" t="str">
        <f>'6.3 Rangos de tamaños de progra'!G16</f>
        <v>Autenticación con reconocimiento facial: Compara la imagen facial capturada con los datos almacenados para validar la identidad del usuario.</v>
      </c>
      <c r="F16" s="30" t="s">
        <v>71</v>
      </c>
      <c r="G16" s="45">
        <f t="shared" si="1"/>
        <v>18.4</v>
      </c>
      <c r="H16" s="45">
        <f>'6.3 Rangos de tamaños de progra'!D16</f>
        <v>23</v>
      </c>
      <c r="I16" s="45">
        <f t="shared" si="2"/>
        <v>27.6</v>
      </c>
    </row>
    <row r="17">
      <c r="C17" s="25">
        <v>5.0</v>
      </c>
      <c r="D17" s="45">
        <f>'6.3 Rangos de tamaños de progra'!E17</f>
        <v>16</v>
      </c>
      <c r="E17" s="45" t="str">
        <f>'6.3 Rangos de tamaños de progra'!G17</f>
        <v>Gestión de base de datos de usuarios: Administra los registros de usuarios en una base de datos MongoDB.</v>
      </c>
      <c r="F17" s="49" t="s">
        <v>72</v>
      </c>
      <c r="G17" s="45">
        <f t="shared" si="1"/>
        <v>8</v>
      </c>
      <c r="H17" s="45">
        <f>'6.3 Rangos de tamaños de progra'!D17</f>
        <v>10</v>
      </c>
      <c r="I17" s="45">
        <f t="shared" si="2"/>
        <v>12</v>
      </c>
    </row>
    <row r="18">
      <c r="C18" s="25">
        <v>6.0</v>
      </c>
      <c r="D18" s="45">
        <f>'6.3 Rangos de tamaños de progra'!E18</f>
        <v>87</v>
      </c>
      <c r="E18" s="45" t="str">
        <f>'6.3 Rangos de tamaños de progra'!G18</f>
        <v>Verificación de credenciales: Confirma si un usuario registrado puede acceder con su contraseña correcta.</v>
      </c>
      <c r="F18" s="30" t="s">
        <v>73</v>
      </c>
      <c r="G18" s="45">
        <f t="shared" si="1"/>
        <v>35.2</v>
      </c>
      <c r="H18" s="45">
        <f>'6.3 Rangos de tamaños de progra'!D18</f>
        <v>44</v>
      </c>
      <c r="I18" s="45">
        <f t="shared" si="2"/>
        <v>52.8</v>
      </c>
    </row>
    <row r="19">
      <c r="C19" s="25">
        <v>7.0</v>
      </c>
      <c r="D19" s="45">
        <f>'6.3 Rangos de tamaños de progra'!E19</f>
        <v>381</v>
      </c>
      <c r="E19" s="45" t="str">
        <f>'6.3 Rangos de tamaños de progra'!G19</f>
        <v>Interfaz de inicio de sesión: Presenta un formulario donde los usuarios pueden ingresar sus credenciales para autenticarse.</v>
      </c>
      <c r="F19" s="30" t="s">
        <v>74</v>
      </c>
      <c r="G19" s="45">
        <f t="shared" si="1"/>
        <v>152</v>
      </c>
      <c r="H19" s="45">
        <f>'6.3 Rangos de tamaños de progra'!D19</f>
        <v>190</v>
      </c>
      <c r="I19" s="45">
        <f t="shared" si="2"/>
        <v>228</v>
      </c>
    </row>
    <row r="20">
      <c r="C20" s="25">
        <v>8.0</v>
      </c>
      <c r="D20" s="45">
        <f>'6.3 Rangos de tamaños de progra'!E20</f>
        <v>133</v>
      </c>
      <c r="E20" s="45" t="str">
        <f>'6.3 Rangos de tamaños de progra'!G20</f>
        <v>Interfaz de registro de usuario: Permite a nuevos usuarios crear una cuenta proporcionando un nombre de usuario y una contraseña.</v>
      </c>
      <c r="F20" s="30" t="s">
        <v>75</v>
      </c>
      <c r="G20" s="45">
        <f t="shared" si="1"/>
        <v>52.8</v>
      </c>
      <c r="H20" s="45">
        <f>'6.3 Rangos de tamaños de progra'!D20</f>
        <v>66</v>
      </c>
      <c r="I20" s="45">
        <f t="shared" si="2"/>
        <v>79.2</v>
      </c>
    </row>
    <row r="21">
      <c r="C21" s="25">
        <v>9.0</v>
      </c>
      <c r="D21" s="45">
        <f>'6.3 Rangos de tamaños de progra'!E21</f>
        <v>50</v>
      </c>
      <c r="E21" s="45" t="str">
        <f>'6.3 Rangos de tamaños de progra'!G21</f>
        <v>Visualización de la cámara: Muestra en tiempo real la imagen capturada por la cámara dentro de la interfaz gráfica.</v>
      </c>
      <c r="F21" s="30" t="s">
        <v>76</v>
      </c>
      <c r="G21" s="45">
        <f t="shared" si="1"/>
        <v>18.4</v>
      </c>
      <c r="H21" s="45">
        <f>'6.3 Rangos de tamaños de progra'!D21</f>
        <v>23</v>
      </c>
      <c r="I21" s="45">
        <f t="shared" si="2"/>
        <v>27.6</v>
      </c>
    </row>
    <row r="22">
      <c r="C22" s="25">
        <v>10.0</v>
      </c>
      <c r="D22" s="45">
        <f>'6.3 Rangos de tamaños de progra'!E22</f>
        <v>30</v>
      </c>
      <c r="E22" s="45" t="str">
        <f>'6.3 Rangos de tamaños de progra'!G22</f>
        <v>Botón de captura facial: Inicia la captura y almacenamiento de la imagen facial de un usuario registrado.</v>
      </c>
      <c r="F22" s="48" t="s">
        <v>77</v>
      </c>
      <c r="G22" s="45">
        <f t="shared" si="1"/>
        <v>35.2</v>
      </c>
      <c r="H22" s="45">
        <f>'6.3 Rangos de tamaños de progra'!D22</f>
        <v>44</v>
      </c>
      <c r="I22" s="45">
        <f t="shared" si="2"/>
        <v>52.8</v>
      </c>
    </row>
    <row r="23">
      <c r="C23" s="25">
        <v>11.0</v>
      </c>
      <c r="D23" s="45">
        <f>'6.3 Rangos de tamaños de progra'!E23</f>
        <v>89</v>
      </c>
      <c r="E23" s="45" t="str">
        <f>'6.3 Rangos de tamaños de progra'!G23</f>
        <v>Comparación de rostros: Evalúa si la imagen capturada coincide con los datos faciales registrados en la base de datos.</v>
      </c>
      <c r="F23" s="48" t="s">
        <v>78</v>
      </c>
      <c r="G23" s="45">
        <f t="shared" si="1"/>
        <v>52</v>
      </c>
      <c r="H23" s="45">
        <f>'6.3 Rangos de tamaños de progra'!D23</f>
        <v>65</v>
      </c>
      <c r="I23" s="45">
        <f t="shared" si="2"/>
        <v>78</v>
      </c>
    </row>
    <row r="24">
      <c r="C24" s="25">
        <v>12.0</v>
      </c>
      <c r="D24" s="45">
        <f>'6.3 Rangos de tamaños de progra'!E24</f>
        <v>49</v>
      </c>
      <c r="E24" s="45" t="str">
        <f>'6.3 Rangos de tamaños de progra'!G24</f>
        <v>Gestión de sesiones: Permite que los usuarios inicien y cierren sesión en la aplicación.</v>
      </c>
      <c r="F24" s="48" t="s">
        <v>79</v>
      </c>
      <c r="G24" s="45">
        <f t="shared" si="1"/>
        <v>60</v>
      </c>
      <c r="H24" s="45">
        <f>'6.3 Rangos de tamaños de progra'!D24</f>
        <v>75</v>
      </c>
      <c r="I24" s="45">
        <f t="shared" si="2"/>
        <v>90</v>
      </c>
    </row>
    <row r="25">
      <c r="C25" s="25">
        <v>13.0</v>
      </c>
      <c r="D25" s="45">
        <f>'6.3 Rangos de tamaños de progra'!E25</f>
        <v>81</v>
      </c>
      <c r="E25" s="45" t="str">
        <f>'6.3 Rangos de tamaños de progra'!G25</f>
        <v>Protección de rutas: Restringe el acceso a ciertas funcionalidades solo a usuarios autenticados.</v>
      </c>
      <c r="F25" s="48" t="s">
        <v>80</v>
      </c>
      <c r="G25" s="45">
        <f t="shared" si="1"/>
        <v>72</v>
      </c>
      <c r="H25" s="45">
        <f>'6.3 Rangos de tamaños de progra'!D25</f>
        <v>90</v>
      </c>
      <c r="I25" s="45">
        <f t="shared" si="2"/>
        <v>108</v>
      </c>
    </row>
    <row r="26">
      <c r="C26" s="25">
        <v>14.0</v>
      </c>
      <c r="D26" s="45">
        <f>'6.3 Rangos de tamaños de progra'!E26</f>
        <v>25</v>
      </c>
      <c r="E26" s="45" t="str">
        <f>'6.3 Rangos de tamaños de progra'!G26</f>
        <v>Actualización de datos faciales: Permite modificar o actualizar la imagen facial almacenada de un usuario.</v>
      </c>
      <c r="F26" s="48" t="s">
        <v>81</v>
      </c>
      <c r="G26" s="45">
        <f t="shared" si="1"/>
        <v>12.8</v>
      </c>
      <c r="H26" s="45">
        <f>'6.3 Rangos de tamaños de progra'!D26</f>
        <v>16</v>
      </c>
      <c r="I26" s="45">
        <f t="shared" si="2"/>
        <v>19.2</v>
      </c>
    </row>
    <row r="27">
      <c r="C27" s="25">
        <v>15.0</v>
      </c>
      <c r="D27" s="45">
        <f>'6.3 Rangos de tamaños de progra'!E27</f>
        <v>14</v>
      </c>
      <c r="E27" s="45" t="str">
        <f>'6.3 Rangos de tamaños de progra'!G27</f>
        <v>Verificación de integridad de imágenes: Valida que los datos faciales capturados sean legibles antes de almacenarlos.</v>
      </c>
      <c r="F27" s="30" t="s">
        <v>82</v>
      </c>
      <c r="G27" s="45">
        <f t="shared" si="1"/>
        <v>8</v>
      </c>
      <c r="H27" s="45">
        <f>'6.3 Rangos de tamaños de progra'!D27</f>
        <v>10</v>
      </c>
      <c r="I27" s="45">
        <f t="shared" si="2"/>
        <v>12</v>
      </c>
    </row>
    <row r="28">
      <c r="C28" s="25">
        <v>16.0</v>
      </c>
      <c r="D28" s="45">
        <f>'6.3 Rangos de tamaños de progra'!E28</f>
        <v>125</v>
      </c>
      <c r="E28" s="45" t="str">
        <f>'6.3 Rangos de tamaños de progra'!G28</f>
        <v>Interfaz gráfica para autenticación: Proporciona una experiencia visual para que los usuarios interactúen con la aplicación.</v>
      </c>
      <c r="F28" s="48" t="s">
        <v>83</v>
      </c>
      <c r="G28" s="45">
        <f t="shared" si="1"/>
        <v>48</v>
      </c>
      <c r="H28" s="45">
        <f>'6.3 Rangos de tamaños de progra'!D28</f>
        <v>60</v>
      </c>
      <c r="I28" s="45">
        <f t="shared" si="2"/>
        <v>72</v>
      </c>
    </row>
    <row r="29">
      <c r="C29" s="25">
        <v>17.0</v>
      </c>
      <c r="D29" s="45">
        <f>'6.3 Rangos de tamaños de progra'!E29</f>
        <v>11</v>
      </c>
      <c r="E29" s="45" t="str">
        <f>'6.3 Rangos de tamaños de progra'!G29</f>
        <v>Manejo de errores en captura facial: Detecta y gestiona situaciones en las que no se obtienen imágenes claras del rostro del usuario.</v>
      </c>
      <c r="F29" s="30" t="s">
        <v>84</v>
      </c>
      <c r="G29" s="45">
        <f t="shared" si="1"/>
        <v>7.2</v>
      </c>
      <c r="H29" s="45">
        <f>'6.3 Rangos de tamaños de progra'!D29</f>
        <v>9</v>
      </c>
      <c r="I29" s="45">
        <f t="shared" si="2"/>
        <v>10.8</v>
      </c>
    </row>
    <row r="30">
      <c r="C30" s="25">
        <v>18.0</v>
      </c>
      <c r="D30" s="45">
        <f>'6.3 Rangos de tamaños de progra'!E30</f>
        <v>11</v>
      </c>
      <c r="E30" s="45" t="str">
        <f>'6.3 Rangos de tamaños de progra'!G30</f>
        <v>Interfaz de administración de usuarios</v>
      </c>
      <c r="F30" s="35" t="s">
        <v>85</v>
      </c>
      <c r="G30" s="45">
        <f t="shared" si="1"/>
        <v>4.8</v>
      </c>
      <c r="H30" s="45">
        <f>'6.3 Rangos de tamaños de progra'!D30</f>
        <v>6</v>
      </c>
      <c r="I30" s="45">
        <f t="shared" si="2"/>
        <v>7.2</v>
      </c>
    </row>
    <row r="31">
      <c r="C31" s="25">
        <v>19.0</v>
      </c>
      <c r="D31" s="45">
        <f>'6.3 Rangos de tamaños de progra'!E31</f>
        <v>15</v>
      </c>
      <c r="E31" s="45" t="str">
        <f>'6.3 Rangos de tamaños de progra'!G31</f>
        <v>Almacenamiento seguro de 
credenciales: Guarda contraseñas 
en la base
 de datos utilizando 
mecanismos seguros.</v>
      </c>
      <c r="F31" s="35" t="s">
        <v>86</v>
      </c>
      <c r="G31" s="45">
        <f t="shared" si="1"/>
        <v>9.6</v>
      </c>
      <c r="H31" s="45">
        <f>'6.3 Rangos de tamaños de progra'!D31</f>
        <v>12</v>
      </c>
      <c r="I31" s="45">
        <f t="shared" si="2"/>
        <v>14.4</v>
      </c>
    </row>
    <row r="32">
      <c r="C32" s="25">
        <v>20.0</v>
      </c>
      <c r="D32" s="45">
        <f>'6.3 Rangos de tamaños de progra'!E32</f>
        <v>15</v>
      </c>
      <c r="E32" s="45" t="str">
        <f>'6.3 Rangos de tamaños de progra'!G32</f>
        <v>Conexión con base de datos: Establece la comunicación entre la aplicación y la base de datos MongoDB.</v>
      </c>
      <c r="F32" s="35" t="s">
        <v>87</v>
      </c>
      <c r="G32" s="45">
        <f t="shared" si="1"/>
        <v>8.8</v>
      </c>
      <c r="H32" s="45">
        <f>'6.3 Rangos de tamaños de progra'!D32</f>
        <v>11</v>
      </c>
      <c r="I32" s="45">
        <f t="shared" si="2"/>
        <v>13.2</v>
      </c>
    </row>
    <row r="33">
      <c r="C33" s="25">
        <v>21.0</v>
      </c>
      <c r="D33" s="45">
        <f>'6.3 Rangos de tamaños de progra'!E33</f>
        <v>19</v>
      </c>
      <c r="E33" s="45" t="str">
        <f>'6.3 Rangos de tamaños de progra'!G33</f>
        <v>Validación de autenticación por doble factor: Combina la verificación de credenciales con el reconocimiento facial.</v>
      </c>
      <c r="F33" s="35" t="s">
        <v>88</v>
      </c>
      <c r="G33" s="45">
        <f t="shared" si="1"/>
        <v>11.2</v>
      </c>
      <c r="H33" s="45">
        <f>'6.3 Rangos de tamaños de progra'!D33</f>
        <v>14</v>
      </c>
      <c r="I33" s="45">
        <f t="shared" si="2"/>
        <v>16.8</v>
      </c>
    </row>
    <row r="34">
      <c r="C34" s="25">
        <v>22.0</v>
      </c>
      <c r="D34" s="45">
        <f>'6.3 Rangos de tamaños de progra'!E34</f>
        <v>31</v>
      </c>
      <c r="E34" s="45" t="str">
        <f>'6.3 Rangos de tamaños de progra'!G34</f>
        <v>Cierre de sesión seguro: Desconecta a los usuarios del sistema eliminando sus sesiones activas.</v>
      </c>
      <c r="F34" s="35" t="s">
        <v>89</v>
      </c>
      <c r="G34" s="45">
        <f t="shared" si="1"/>
        <v>14.4</v>
      </c>
      <c r="H34" s="45">
        <f>'6.3 Rangos de tamaños de progra'!D34</f>
        <v>18</v>
      </c>
      <c r="I34" s="45">
        <f t="shared" si="2"/>
        <v>21.6</v>
      </c>
    </row>
    <row r="35">
      <c r="C35" s="25">
        <v>23.0</v>
      </c>
      <c r="D35" s="45">
        <f>'6.3 Rangos de tamaños de progra'!E35</f>
        <v>40</v>
      </c>
      <c r="E35" s="45" t="str">
        <f>'6.3 Rangos de tamaños de progra'!G35</f>
        <v>Manejo de errores en autenticación: Proporciona mensajes de error claros cuando las credenciales o la verificación facial fallan.</v>
      </c>
      <c r="F35" s="35" t="s">
        <v>90</v>
      </c>
      <c r="G35" s="45">
        <f t="shared" si="1"/>
        <v>21.6</v>
      </c>
      <c r="H35" s="45">
        <f>'6.3 Rangos de tamaños de progra'!D35</f>
        <v>27</v>
      </c>
      <c r="I35" s="45">
        <f t="shared" si="2"/>
        <v>32.4</v>
      </c>
    </row>
    <row r="36">
      <c r="C36" s="25">
        <v>24.0</v>
      </c>
      <c r="D36" s="45">
        <f>'6.3 Rangos de tamaños de progra'!E36</f>
        <v>28</v>
      </c>
      <c r="E36" s="45" t="str">
        <f>'6.3 Rangos de tamaños de progra'!G36</f>
        <v>Botón de registro de usuarios: Permite a nuevos usuarios crear una cuenta dentro del sistema.</v>
      </c>
      <c r="F36" s="35" t="s">
        <v>91</v>
      </c>
      <c r="G36" s="45">
        <f t="shared" si="1"/>
        <v>37.6</v>
      </c>
      <c r="H36" s="45">
        <f>'6.3 Rangos de tamaños de progra'!D36</f>
        <v>47</v>
      </c>
      <c r="I36" s="45">
        <f t="shared" si="2"/>
        <v>56.4</v>
      </c>
    </row>
    <row r="37">
      <c r="C37" s="25">
        <v>25.0</v>
      </c>
      <c r="D37" s="45">
        <f>'6.3 Rangos de tamaños de progra'!E37</f>
        <v>112</v>
      </c>
      <c r="E37" s="45" t="str">
        <f>'6.3 Rangos de tamaños de progra'!G37</f>
        <v>Botón de inicio de sesión: Ejecuta la verificación de credenciales y reconocimiento facial para acceder al sistema.</v>
      </c>
      <c r="F37" s="35" t="s">
        <v>92</v>
      </c>
      <c r="G37" s="45">
        <f t="shared" si="1"/>
        <v>46.4</v>
      </c>
      <c r="H37" s="45">
        <f>'6.3 Rangos de tamaños de progra'!D37</f>
        <v>58</v>
      </c>
      <c r="I37" s="45">
        <f t="shared" si="2"/>
        <v>69.6</v>
      </c>
    </row>
    <row r="38">
      <c r="C38" s="25">
        <v>26.0</v>
      </c>
      <c r="D38" s="45">
        <f>'6.3 Rangos de tamaños de progra'!E38</f>
        <v>148</v>
      </c>
      <c r="E38" s="45" t="str">
        <f>'6.3 Rangos de tamaños de progra'!G38</f>
        <v>Recuperación de contraseñas: Facilita a los usuarios la opción de restablecer su contraseña en caso de olvido.</v>
      </c>
      <c r="F38" s="35" t="s">
        <v>93</v>
      </c>
      <c r="G38" s="45">
        <f t="shared" si="1"/>
        <v>27.2</v>
      </c>
      <c r="H38" s="45">
        <f>'6.3 Rangos de tamaños de progra'!D38</f>
        <v>34</v>
      </c>
      <c r="I38" s="45">
        <f t="shared" si="2"/>
        <v>40.8</v>
      </c>
    </row>
    <row r="39">
      <c r="C39" s="25">
        <v>27.0</v>
      </c>
      <c r="D39" s="45">
        <f>'6.3 Rangos de tamaños de progra'!E39</f>
        <v>107</v>
      </c>
      <c r="E39" s="45" t="str">
        <f>'6.3 Rangos de tamaños de progra'!G39</f>
        <v>Captura de imágenes en vivo: Permite la toma de fotografías en tiempo real desde la cámara del dispositivo.</v>
      </c>
      <c r="F39" s="35" t="s">
        <v>94</v>
      </c>
      <c r="G39" s="45">
        <f t="shared" si="1"/>
        <v>36</v>
      </c>
      <c r="H39" s="45">
        <f>'6.3 Rangos de tamaños de progra'!D39</f>
        <v>45</v>
      </c>
      <c r="I39" s="45">
        <f t="shared" si="2"/>
        <v>54</v>
      </c>
    </row>
    <row r="40">
      <c r="C40" s="25">
        <v>28.0</v>
      </c>
      <c r="D40" s="45">
        <f>'6.3 Rangos de tamaños de progra'!E40</f>
        <v>7</v>
      </c>
      <c r="E40" s="45" t="str">
        <f>'6.3 Rangos de tamaños de progra'!G40</f>
        <v>Conversión de imágenes a formato compatible: Adapta las imágenes capturadas para su almacenamiento y procesamiento.</v>
      </c>
      <c r="F40" s="35" t="s">
        <v>95</v>
      </c>
      <c r="G40" s="45">
        <f t="shared" si="1"/>
        <v>8</v>
      </c>
      <c r="H40" s="45">
        <f>'6.3 Rangos de tamaños de progra'!D40</f>
        <v>10</v>
      </c>
      <c r="I40" s="45">
        <f t="shared" si="2"/>
        <v>12</v>
      </c>
    </row>
    <row r="41">
      <c r="C41" s="25">
        <v>29.0</v>
      </c>
      <c r="D41" s="45">
        <f>'6.3 Rangos de tamaños de progra'!E41</f>
        <v>54</v>
      </c>
      <c r="E41" s="45" t="str">
        <f>'6.3 Rangos de tamaños de progra'!G41</f>
        <v>Comparación de datos faciales en base de datos: Busca coincidencias entre las imágenes capturadas y las almacenadas.</v>
      </c>
      <c r="F41" s="35" t="s">
        <v>96</v>
      </c>
      <c r="G41" s="45">
        <f t="shared" si="1"/>
        <v>12</v>
      </c>
      <c r="H41" s="45">
        <f>'6.3 Rangos de tamaños de progra'!D41</f>
        <v>15</v>
      </c>
      <c r="I41" s="45">
        <f t="shared" si="2"/>
        <v>18</v>
      </c>
    </row>
    <row r="42">
      <c r="C42" s="25">
        <v>30.0</v>
      </c>
      <c r="D42" s="45">
        <f>'6.3 Rangos de tamaños de progra'!E42</f>
        <v>170</v>
      </c>
      <c r="E42" s="45" t="str">
        <f>'6.3 Rangos de tamaños de progra'!G42</f>
        <v>Actualización en tiempo real de la cámara: Refresca continuamente la vista previa de la cámara en la interfaz gráfica.</v>
      </c>
      <c r="F42" s="36" t="s">
        <v>97</v>
      </c>
      <c r="G42" s="45">
        <f t="shared" si="1"/>
        <v>56</v>
      </c>
      <c r="H42" s="45">
        <f>'6.3 Rangos de tamaños de progra'!D42</f>
        <v>70</v>
      </c>
      <c r="I42" s="45">
        <f t="shared" si="2"/>
        <v>84</v>
      </c>
    </row>
    <row r="43">
      <c r="C43" s="25">
        <v>31.0</v>
      </c>
      <c r="D43" s="45">
        <f>'6.3 Rangos de tamaños de progra'!E43</f>
        <v>58</v>
      </c>
      <c r="E43" s="46" t="str">
        <f>'6.3 Rangos de tamaños de progra'!G43</f>
        <v>Interfaz responsive: Asegura que la aplicación se adapte a diferentes tamaños de pantalla y dispositivos.</v>
      </c>
      <c r="F43" s="35" t="s">
        <v>98</v>
      </c>
      <c r="G43" s="47">
        <f t="shared" si="1"/>
        <v>22.4</v>
      </c>
      <c r="H43" s="45">
        <f>'6.3 Rangos de tamaños de progra'!D43</f>
        <v>28</v>
      </c>
      <c r="I43" s="45">
        <f t="shared" si="2"/>
        <v>33.6</v>
      </c>
    </row>
    <row r="44">
      <c r="C44" s="25">
        <v>32.0</v>
      </c>
      <c r="D44" s="45">
        <f>'6.3 Rangos de tamaños de progra'!E44</f>
        <v>65</v>
      </c>
      <c r="E44" s="45" t="str">
        <f>'6.3 Rangos de tamaños de progra'!G44</f>
        <v>Cifrado de datos sensibles: Protege la información de los usuarios almacenada en la base de datos.</v>
      </c>
      <c r="F44" s="50" t="s">
        <v>99</v>
      </c>
      <c r="G44" s="45">
        <f t="shared" si="1"/>
        <v>28</v>
      </c>
      <c r="H44" s="45">
        <f>'6.3 Rangos de tamaños de progra'!D44</f>
        <v>35</v>
      </c>
      <c r="I44" s="45">
        <f t="shared" si="2"/>
        <v>42</v>
      </c>
    </row>
    <row r="45">
      <c r="C45" s="25">
        <v>33.0</v>
      </c>
      <c r="D45" s="45">
        <f>'6.3 Rangos de tamaños de progra'!E45</f>
        <v>25</v>
      </c>
      <c r="E45" s="46" t="str">
        <f>'6.3 Rangos de tamaños de progra'!G45</f>
        <v>Carga y procesamiento de imágenes: Permite gestionar los archivos de imágenes capturados en la aplicación.</v>
      </c>
      <c r="F45" s="35" t="s">
        <v>100</v>
      </c>
      <c r="G45" s="45">
        <f t="shared" si="1"/>
        <v>14.4</v>
      </c>
      <c r="H45" s="45">
        <f>'6.3 Rangos de tamaños de progra'!D45</f>
        <v>18</v>
      </c>
      <c r="I45" s="45">
        <f t="shared" si="2"/>
        <v>21.6</v>
      </c>
    </row>
    <row r="46">
      <c r="C46" s="25">
        <v>34.0</v>
      </c>
      <c r="D46" s="45">
        <f>'6.3 Rangos de tamaños de progra'!E46</f>
        <v>41</v>
      </c>
      <c r="E46" s="46" t="str">
        <f>'6.3 Rangos de tamaños de progra'!G46</f>
        <v>Estructura de navegación: Define cómo los usuarios se desplazan entre las diferentes secciones de la aplicación.</v>
      </c>
      <c r="F46" s="35" t="s">
        <v>101</v>
      </c>
      <c r="G46" s="45">
        <f t="shared" si="1"/>
        <v>22.4</v>
      </c>
      <c r="H46" s="45">
        <f>'6.3 Rangos de tamaños de progra'!D46</f>
        <v>28</v>
      </c>
      <c r="I46" s="45">
        <f t="shared" si="2"/>
        <v>33.6</v>
      </c>
    </row>
    <row r="47">
      <c r="C47" s="25">
        <v>35.0</v>
      </c>
      <c r="D47" s="45">
        <f>'6.3 Rangos de tamaños de progra'!E47</f>
        <v>701</v>
      </c>
      <c r="E47" s="46" t="str">
        <f>'6.3 Rangos de tamaños de progra'!G47</f>
        <v>Configuración de permisos de usuario: Asigna diferentes niveles de acceso según el rol de cada usuario.</v>
      </c>
      <c r="F47" s="35" t="s">
        <v>102</v>
      </c>
      <c r="G47" s="45">
        <f t="shared" si="1"/>
        <v>280</v>
      </c>
      <c r="H47" s="45">
        <f>'6.3 Rangos de tamaños de progra'!D47</f>
        <v>350</v>
      </c>
      <c r="I47" s="45">
        <f t="shared" si="2"/>
        <v>420</v>
      </c>
    </row>
    <row r="48">
      <c r="C48" s="25">
        <v>36.0</v>
      </c>
      <c r="D48" s="45">
        <f>'6.3 Rangos de tamaños de progra'!E48</f>
        <v>28</v>
      </c>
      <c r="E48" s="46" t="str">
        <f>'6.3 Rangos de tamaños de progra'!G48</f>
        <v>Manejo de sesiones activas: Registra y controla las sesiones abiertas por los usuarios.</v>
      </c>
      <c r="F48" s="35" t="s">
        <v>103</v>
      </c>
      <c r="G48" s="45">
        <f t="shared" si="1"/>
        <v>37.6</v>
      </c>
      <c r="H48" s="45">
        <f>'6.3 Rangos de tamaños de progra'!D48</f>
        <v>47</v>
      </c>
      <c r="I48" s="45">
        <f t="shared" si="2"/>
        <v>56.4</v>
      </c>
    </row>
    <row r="49">
      <c r="C49" s="25">
        <v>37.0</v>
      </c>
      <c r="D49" s="45">
        <f>'6.3 Rangos de tamaños de progra'!E49</f>
        <v>148</v>
      </c>
      <c r="E49" s="46" t="str">
        <f>'6.3 Rangos de tamaños de progra'!G49</f>
        <v>Depuración de errores en la cámara: Detecta y soluciona fallos en la captura de imágenes desde la cámara.</v>
      </c>
      <c r="F49" s="35" t="s">
        <v>104</v>
      </c>
      <c r="G49" s="45">
        <f t="shared" si="1"/>
        <v>62.4</v>
      </c>
      <c r="H49" s="45">
        <f>'6.3 Rangos de tamaños de progra'!D49</f>
        <v>78</v>
      </c>
      <c r="I49" s="45">
        <f t="shared" si="2"/>
        <v>93.6</v>
      </c>
    </row>
    <row r="50">
      <c r="C50" s="25">
        <v>38.0</v>
      </c>
      <c r="D50" s="45">
        <f>'6.3 Rangos de tamaños de progra'!E50</f>
        <v>9</v>
      </c>
      <c r="E50" s="46" t="str">
        <f>'6.3 Rangos de tamaños de progra'!G50</f>
        <v>Manejo de la interfaz gráfica de usuario: Organiza la distribución y el diseño de los elementos en pantalla.</v>
      </c>
      <c r="F50" s="35" t="s">
        <v>105</v>
      </c>
      <c r="G50" s="45">
        <f t="shared" si="1"/>
        <v>8</v>
      </c>
      <c r="H50" s="45">
        <f>'6.3 Rangos de tamaños de progra'!D50</f>
        <v>10</v>
      </c>
      <c r="I50" s="45">
        <f t="shared" si="2"/>
        <v>12</v>
      </c>
    </row>
    <row r="51">
      <c r="C51" s="25">
        <v>39.0</v>
      </c>
      <c r="D51" s="45">
        <f>'6.3 Rangos de tamaños de progra'!E51</f>
        <v>8</v>
      </c>
      <c r="E51" s="46" t="str">
        <f>'6.3 Rangos de tamaños de progra'!G51</f>
        <v>Personalización de estilos visuales: Aplica configuraciones de colores, tipografía y disposición de los elementos gráficos.</v>
      </c>
      <c r="F51" s="35" t="s">
        <v>106</v>
      </c>
      <c r="G51" s="45">
        <f t="shared" si="1"/>
        <v>8</v>
      </c>
      <c r="H51" s="45">
        <f>'6.3 Rangos de tamaños de progra'!D51</f>
        <v>10</v>
      </c>
      <c r="I51" s="45">
        <f t="shared" si="2"/>
        <v>12</v>
      </c>
    </row>
    <row r="52">
      <c r="C52" s="25">
        <v>40.0</v>
      </c>
      <c r="D52" s="45">
        <f>'6.3 Rangos de tamaños de progra'!E52</f>
        <v>9</v>
      </c>
      <c r="E52" s="46" t="str">
        <f>'6.3 Rangos de tamaños de progra'!G52</f>
        <v>Punto de entrada de la aplicación: Inicia la ejecución del programa y carga la interfaz gráfica de reconocimiento facial.</v>
      </c>
      <c r="F52" s="35" t="s">
        <v>107</v>
      </c>
      <c r="G52" s="45">
        <f t="shared" si="1"/>
        <v>8</v>
      </c>
      <c r="H52" s="45">
        <f>'6.3 Rangos de tamaños de progra'!D52</f>
        <v>10</v>
      </c>
      <c r="I52" s="45">
        <f t="shared" si="2"/>
        <v>12</v>
      </c>
    </row>
    <row r="53" ht="15.75" customHeight="1">
      <c r="C53" s="51" t="s">
        <v>18</v>
      </c>
      <c r="D53" s="41"/>
      <c r="E53" s="41"/>
      <c r="F53" s="41"/>
      <c r="G53" s="41"/>
      <c r="H53" s="41"/>
      <c r="I53" s="42"/>
    </row>
    <row r="54">
      <c r="C54" s="25">
        <v>1.0</v>
      </c>
      <c r="D54" s="52">
        <f>'6.3 Rangos de tamaños de progra'!E54</f>
        <v>110</v>
      </c>
      <c r="E54" s="45" t="str">
        <f>'6.3 Rangos de tamaños de progra'!G54</f>
        <v>Servidor de autenticación: Gestiona las solicitudes de registro, inicio de sesión y verificación facial, conectando la aplicación con la base de datos.</v>
      </c>
      <c r="F54" s="35" t="s">
        <v>108</v>
      </c>
      <c r="G54" s="43">
        <f>H54-(H54*0.2)</f>
        <v>104</v>
      </c>
      <c r="H54" s="43">
        <f>'6.3 Rangos de tamaños de progra'!D54</f>
        <v>130</v>
      </c>
      <c r="I54" s="43">
        <f>H54+(H54*0.2)</f>
        <v>156</v>
      </c>
    </row>
    <row r="55" ht="15.75" customHeight="1">
      <c r="C55" s="53" t="s">
        <v>109</v>
      </c>
      <c r="D55" s="53">
        <f>SUM(D13:D54)</f>
        <v>3621</v>
      </c>
      <c r="E55" s="54"/>
      <c r="F55" s="55"/>
      <c r="G55" s="53">
        <f t="shared" ref="G55:I55" si="3">SUM(G46:G54)+SUM(G39:G44)</f>
        <v>692.8</v>
      </c>
      <c r="H55" s="53">
        <f t="shared" si="3"/>
        <v>866</v>
      </c>
      <c r="I55" s="53">
        <f t="shared" si="3"/>
        <v>1039.2</v>
      </c>
      <c r="J55" s="56">
        <f>I55/D55</f>
        <v>0.2869925435</v>
      </c>
      <c r="K55" s="56" t="s">
        <v>110</v>
      </c>
      <c r="L55" s="56"/>
    </row>
    <row r="56" ht="15.75" customHeight="1">
      <c r="F56" s="56"/>
      <c r="G56" s="56"/>
      <c r="H56" s="56"/>
      <c r="I56" s="56"/>
      <c r="J56" s="56">
        <f>H55/D55</f>
        <v>0.2391604529</v>
      </c>
      <c r="K56" s="56" t="s">
        <v>111</v>
      </c>
      <c r="L56" s="56"/>
    </row>
    <row r="57" ht="15.75" customHeight="1">
      <c r="F57" s="56" t="s">
        <v>112</v>
      </c>
      <c r="G57" s="56">
        <f t="shared" ref="G57:I57" si="4">G55/60</f>
        <v>11.54666667</v>
      </c>
      <c r="H57" s="56">
        <f t="shared" si="4"/>
        <v>14.43333333</v>
      </c>
      <c r="I57" s="56">
        <f t="shared" si="4"/>
        <v>17.32</v>
      </c>
      <c r="J57" s="56"/>
      <c r="K57" s="56"/>
      <c r="L57" s="56"/>
    </row>
    <row r="58" ht="15.75" customHeight="1">
      <c r="F58" s="56"/>
      <c r="G58" s="57">
        <f>D55/G57</f>
        <v>313.5969977</v>
      </c>
      <c r="H58" s="56">
        <f>D55/H57</f>
        <v>250.8775982</v>
      </c>
      <c r="I58" s="56">
        <f>D55/I57</f>
        <v>209.0646651</v>
      </c>
      <c r="J58" s="56"/>
      <c r="K58" s="56"/>
      <c r="L58" s="56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5">
    <mergeCell ref="D5:E5"/>
    <mergeCell ref="D6:E6"/>
    <mergeCell ref="H5:H6"/>
    <mergeCell ref="H7:H8"/>
    <mergeCell ref="D7:E7"/>
    <mergeCell ref="D8:E8"/>
    <mergeCell ref="C9:I9"/>
    <mergeCell ref="C53:I53"/>
    <mergeCell ref="C3:I3"/>
    <mergeCell ref="C4:I4"/>
    <mergeCell ref="C5:C8"/>
    <mergeCell ref="F5:F8"/>
    <mergeCell ref="G5:G8"/>
    <mergeCell ref="I5:I6"/>
    <mergeCell ref="I7:I8"/>
  </mergeCells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38"/>
    <col customWidth="1" min="3" max="3" width="13.75"/>
    <col customWidth="1" min="4" max="4" width="13.13"/>
    <col customWidth="1" min="5" max="5" width="20.25"/>
    <col customWidth="1" min="6" max="6" width="19.13"/>
    <col customWidth="1" min="7" max="8" width="11.38"/>
    <col customWidth="1" min="9" max="9" width="13.13"/>
    <col customWidth="1" min="10" max="26" width="11.38"/>
  </cols>
  <sheetData>
    <row r="3">
      <c r="C3" s="1" t="s">
        <v>0</v>
      </c>
      <c r="D3" s="2"/>
      <c r="E3" s="2"/>
      <c r="F3" s="2"/>
      <c r="G3" s="2"/>
      <c r="H3" s="2"/>
      <c r="I3" s="3"/>
    </row>
    <row r="4">
      <c r="C4" s="4" t="s">
        <v>113</v>
      </c>
      <c r="D4" s="2"/>
      <c r="E4" s="2"/>
      <c r="F4" s="2"/>
      <c r="G4" s="2"/>
      <c r="H4" s="2"/>
      <c r="I4" s="3"/>
    </row>
    <row r="5">
      <c r="C5" s="5" t="s">
        <v>2</v>
      </c>
      <c r="D5" s="6" t="s">
        <v>3</v>
      </c>
      <c r="E5" s="3"/>
      <c r="F5" s="7" t="s">
        <v>4</v>
      </c>
      <c r="G5" s="8" t="s">
        <v>114</v>
      </c>
      <c r="H5" s="9" t="s">
        <v>6</v>
      </c>
      <c r="I5" s="10">
        <v>45714.0</v>
      </c>
    </row>
    <row r="6" ht="14.25" customHeight="1">
      <c r="C6" s="11"/>
      <c r="D6" s="6" t="s">
        <v>7</v>
      </c>
      <c r="E6" s="3"/>
      <c r="F6" s="12"/>
      <c r="G6" s="11"/>
      <c r="H6" s="13"/>
      <c r="I6" s="14"/>
    </row>
    <row r="7">
      <c r="C7" s="11"/>
      <c r="D7" s="6" t="s">
        <v>8</v>
      </c>
      <c r="E7" s="3"/>
      <c r="F7" s="12"/>
      <c r="G7" s="11"/>
      <c r="H7" s="5" t="s">
        <v>9</v>
      </c>
      <c r="I7" s="28"/>
    </row>
    <row r="8">
      <c r="C8" s="14"/>
      <c r="D8" s="15" t="s">
        <v>10</v>
      </c>
      <c r="E8" s="3"/>
      <c r="F8" s="16"/>
      <c r="G8" s="14"/>
      <c r="H8" s="14"/>
      <c r="I8" s="14"/>
    </row>
    <row r="9">
      <c r="C9" s="17" t="s">
        <v>11</v>
      </c>
      <c r="D9" s="18"/>
      <c r="E9" s="18"/>
      <c r="F9" s="18"/>
      <c r="G9" s="18"/>
      <c r="H9" s="18"/>
      <c r="I9" s="13"/>
    </row>
    <row r="12">
      <c r="C12" s="29" t="s">
        <v>12</v>
      </c>
      <c r="D12" s="29" t="s">
        <v>14</v>
      </c>
      <c r="E12" s="29" t="s">
        <v>63</v>
      </c>
      <c r="F12" s="29" t="s">
        <v>64</v>
      </c>
      <c r="G12" s="29" t="s">
        <v>65</v>
      </c>
      <c r="H12" s="29" t="s">
        <v>66</v>
      </c>
      <c r="I12" s="29" t="s">
        <v>67</v>
      </c>
    </row>
    <row r="13" ht="63.0" customHeight="1">
      <c r="C13" s="25">
        <v>1.0</v>
      </c>
      <c r="D13" s="45">
        <f>'6.4  Estimar el tamaño del prog'!D13</f>
        <v>230</v>
      </c>
      <c r="E13" s="45" t="str">
        <f>'6.4  Estimar el tamaño del prog'!E13</f>
        <v>Manejo de usuarios: Permite registrar nuevos usuarios en el sistema, verificando la disponibilidad del nombre de usuario y almacenando sus credenciales de acceso.</v>
      </c>
      <c r="F13" s="45" t="str">
        <f>'6.4  Estimar el tamaño del prog'!F13</f>
        <v>Mejorar la gestión de usuarios en la base de datos.</v>
      </c>
      <c r="G13" s="45">
        <f>'6.4  Estimar el tamaño del prog'!G13</f>
        <v>96.8</v>
      </c>
      <c r="H13" s="45">
        <f>'6.4  Estimar el tamaño del prog'!H13</f>
        <v>121</v>
      </c>
      <c r="I13" s="45">
        <f>'6.4  Estimar el tamaño del prog'!I13</f>
        <v>145.2</v>
      </c>
    </row>
    <row r="14" ht="90.0" customHeight="1">
      <c r="C14" s="25">
        <v>2.0</v>
      </c>
      <c r="D14" s="45">
        <f>'6.4  Estimar el tamaño del prog'!D14</f>
        <v>196</v>
      </c>
      <c r="E14" s="45" t="str">
        <f>'6.4  Estimar el tamaño del prog'!E14</f>
        <v>Validación de usuarios: Comprueba si el usuario y la contraseña ingresados coinciden con los registrados en la base de datos.</v>
      </c>
      <c r="F14" s="45" t="str">
        <f>'6.4  Estimar el tamaño del prog'!F14</f>
        <v>Optimizar la validación de credenciales en autenticación.</v>
      </c>
      <c r="G14" s="45">
        <f>'6.4  Estimar el tamaño del prog'!G14</f>
        <v>76</v>
      </c>
      <c r="H14" s="45">
        <f>'6.4  Estimar el tamaño del prog'!H14</f>
        <v>95</v>
      </c>
      <c r="I14" s="45">
        <f>'6.4  Estimar el tamaño del prog'!I14</f>
        <v>114</v>
      </c>
    </row>
    <row r="15" ht="62.25" customHeight="1">
      <c r="C15" s="25">
        <v>3.0</v>
      </c>
      <c r="D15" s="45">
        <f>'6.4  Estimar el tamaño del prog'!D15</f>
        <v>99</v>
      </c>
      <c r="E15" s="45" t="str">
        <f>'6.4  Estimar el tamaño del prog'!E15</f>
        <v>Captura de rostro: Obtiene imágenes faciales de los usuarios a través de la cámara para su posterior almacenamiento y verificación.</v>
      </c>
      <c r="F15" s="45" t="str">
        <f>'6.4  Estimar el tamaño del prog'!F15</f>
        <v>Aumentar la precisión en la captura de rostros.</v>
      </c>
      <c r="G15" s="45">
        <f>'6.4  Estimar el tamaño del prog'!G15</f>
        <v>27.2</v>
      </c>
      <c r="H15" s="45">
        <f>'6.4  Estimar el tamaño del prog'!H15</f>
        <v>34</v>
      </c>
      <c r="I15" s="45">
        <f>'6.4  Estimar el tamaño del prog'!I15</f>
        <v>40.8</v>
      </c>
    </row>
    <row r="16" ht="58.5" customHeight="1">
      <c r="C16" s="25">
        <v>4.0</v>
      </c>
      <c r="D16" s="45">
        <f>'6.4  Estimar el tamaño del prog'!D16</f>
        <v>46</v>
      </c>
      <c r="E16" s="45" t="str">
        <f>'6.4  Estimar el tamaño del prog'!E16</f>
        <v>Autenticación con reconocimiento facial: Compara la imagen facial capturada con los datos almacenados para validar la identidad del usuario.</v>
      </c>
      <c r="F16" s="45" t="str">
        <f>'6.4  Estimar el tamaño del prog'!F16</f>
        <v>Implementar autenticación multifactor con reconocimiento facial.</v>
      </c>
      <c r="G16" s="45">
        <f>'6.4  Estimar el tamaño del prog'!G16</f>
        <v>18.4</v>
      </c>
      <c r="H16" s="45">
        <f>'6.4  Estimar el tamaño del prog'!H16</f>
        <v>23</v>
      </c>
      <c r="I16" s="45">
        <f>'6.4  Estimar el tamaño del prog'!I16</f>
        <v>27.6</v>
      </c>
    </row>
    <row r="17" ht="51.0" customHeight="1">
      <c r="C17" s="25">
        <v>5.0</v>
      </c>
      <c r="D17" s="45">
        <f>'6.4  Estimar el tamaño del prog'!D17</f>
        <v>16</v>
      </c>
      <c r="E17" s="45" t="str">
        <f>'6.4  Estimar el tamaño del prog'!E17</f>
        <v>Gestión de base de datos de usuarios: Administra los registros de usuarios en una base de datos MongoDB.</v>
      </c>
      <c r="F17" s="45" t="str">
        <f>'6.4  Estimar el tamaño del prog'!F19</f>
        <v>Agregar recuperación de cuenta con verificación facial.</v>
      </c>
      <c r="G17" s="45">
        <f>'6.4  Estimar el tamaño del prog'!G17</f>
        <v>8</v>
      </c>
      <c r="H17" s="45">
        <f>'6.4  Estimar el tamaño del prog'!H17</f>
        <v>10</v>
      </c>
      <c r="I17" s="45">
        <f>'6.4  Estimar el tamaño del prog'!I17</f>
        <v>12</v>
      </c>
    </row>
    <row r="18" ht="90.75" customHeight="1">
      <c r="C18" s="33">
        <v>6.0</v>
      </c>
      <c r="D18" s="45">
        <f>'6.4  Estimar el tamaño del prog'!D18</f>
        <v>87</v>
      </c>
      <c r="E18" s="45" t="str">
        <f>'6.4  Estimar el tamaño del prog'!E18</f>
        <v>Verificación de credenciales: Confirma si un usuario registrado puede acceder con su contraseña correcta.</v>
      </c>
      <c r="F18" s="45" t="str">
        <f>'6.4  Estimar el tamaño del prog'!F20</f>
        <v>Permitir la actualización de imágenes faciales de usuarios.</v>
      </c>
      <c r="G18" s="45">
        <f>'6.4  Estimar el tamaño del prog'!G18</f>
        <v>35.2</v>
      </c>
      <c r="H18" s="45">
        <f>'6.4  Estimar el tamaño del prog'!H18</f>
        <v>44</v>
      </c>
      <c r="I18" s="45">
        <f>'6.4  Estimar el tamaño del prog'!I18</f>
        <v>52.8</v>
      </c>
    </row>
    <row r="19" ht="119.25" customHeight="1">
      <c r="C19" s="25">
        <v>7.0</v>
      </c>
      <c r="D19" s="45">
        <f>'6.4  Estimar el tamaño del prog'!D19</f>
        <v>381</v>
      </c>
      <c r="E19" s="45" t="str">
        <f>'6.4  Estimar el tamaño del prog'!E19</f>
        <v>Interfaz de inicio de sesión: Presenta un formulario donde los usuarios pueden ingresar sus credenciales para autenticarse.</v>
      </c>
      <c r="F19" s="45" t="str">
        <f>'6.4  Estimar el tamaño del prog'!F21</f>
        <v>Mejorar la visualización de la cámara en tiempo real.</v>
      </c>
      <c r="G19" s="45">
        <f>'6.4  Estimar el tamaño del prog'!G19</f>
        <v>152</v>
      </c>
      <c r="H19" s="45">
        <f>'6.4  Estimar el tamaño del prog'!H19</f>
        <v>190</v>
      </c>
      <c r="I19" s="45">
        <f>'6.4  Estimar el tamaño del prog'!I19</f>
        <v>228</v>
      </c>
    </row>
    <row r="20" ht="72.0" customHeight="1">
      <c r="C20" s="25">
        <v>8.0</v>
      </c>
      <c r="D20" s="45">
        <f>'6.4  Estimar el tamaño del prog'!D20</f>
        <v>133</v>
      </c>
      <c r="E20" s="45" t="str">
        <f>'6.4  Estimar el tamaño del prog'!E20</f>
        <v>Interfaz de registro de usuario: Permite a nuevos usuarios crear una cuenta proporcionando un nombre de usuario y una contraseña.</v>
      </c>
      <c r="F20" s="45" t="str">
        <f>'6.4  Estimar el tamaño del prog'!F22</f>
        <v>Optimizar el almacenamiento y procesamiento de imágenes.</v>
      </c>
      <c r="G20" s="45">
        <f>'6.4  Estimar el tamaño del prog'!G20</f>
        <v>52.8</v>
      </c>
      <c r="H20" s="45">
        <f>'6.4  Estimar el tamaño del prog'!H20</f>
        <v>66</v>
      </c>
      <c r="I20" s="45">
        <f>'6.4  Estimar el tamaño del prog'!I20</f>
        <v>79.2</v>
      </c>
    </row>
    <row r="21" ht="75.75" customHeight="1">
      <c r="C21" s="25">
        <v>9.0</v>
      </c>
      <c r="D21" s="45">
        <f>'6.4  Estimar el tamaño del prog'!D21</f>
        <v>50</v>
      </c>
      <c r="E21" s="45" t="str">
        <f>'6.4  Estimar el tamaño del prog'!E21</f>
        <v>Visualización de la cámara: Muestra en tiempo real la imagen capturada por la cámara dentro de la interfaz gráfica.</v>
      </c>
      <c r="F21" s="45" t="str">
        <f>'6.4  Estimar el tamaño del prog'!F23</f>
        <v>Reducir el tiempo de comparación de rostros.</v>
      </c>
      <c r="G21" s="45">
        <f>'6.4  Estimar el tamaño del prog'!G21</f>
        <v>18.4</v>
      </c>
      <c r="H21" s="45">
        <f>'6.4  Estimar el tamaño del prog'!H21</f>
        <v>23</v>
      </c>
      <c r="I21" s="45">
        <f>'6.4  Estimar el tamaño del prog'!I21</f>
        <v>27.6</v>
      </c>
    </row>
    <row r="22" ht="50.25" customHeight="1">
      <c r="C22" s="25">
        <v>10.0</v>
      </c>
      <c r="D22" s="45">
        <f>'6.4  Estimar el tamaño del prog'!D22</f>
        <v>30</v>
      </c>
      <c r="E22" s="45" t="str">
        <f>'6.4  Estimar el tamaño del prog'!E22</f>
        <v>Botón de captura facial: Inicia la captura y almacenamiento de la imagen facial de un usuario registrado.</v>
      </c>
      <c r="F22" s="45" t="str">
        <f>'6.4  Estimar el tamaño del prog'!F24</f>
        <v>Mejorar el control de sesiones de usuario.</v>
      </c>
      <c r="G22" s="45">
        <f>'6.4  Estimar el tamaño del prog'!G22</f>
        <v>35.2</v>
      </c>
      <c r="H22" s="45">
        <f>'6.4  Estimar el tamaño del prog'!H22</f>
        <v>44</v>
      </c>
      <c r="I22" s="45">
        <f>'6.4  Estimar el tamaño del prog'!I22</f>
        <v>52.8</v>
      </c>
    </row>
    <row r="23" ht="49.5" customHeight="1">
      <c r="C23" s="25">
        <v>11.0</v>
      </c>
      <c r="D23" s="45">
        <f>'6.4  Estimar el tamaño del prog'!D23</f>
        <v>89</v>
      </c>
      <c r="E23" s="45" t="str">
        <f>'6.4  Estimar el tamaño del prog'!E23</f>
        <v>Comparación de rostros: Evalúa si la imagen capturada coincide con los datos faciales registrados en la base de datos.</v>
      </c>
      <c r="F23" s="45" t="str">
        <f>'6.4  Estimar el tamaño del prog'!F25</f>
        <v>Optimizar la restricción de rutas para usuarios autenticados.</v>
      </c>
      <c r="G23" s="45">
        <f>'6.4  Estimar el tamaño del prog'!G23</f>
        <v>52</v>
      </c>
      <c r="H23" s="45">
        <f>'6.4  Estimar el tamaño del prog'!H23</f>
        <v>65</v>
      </c>
      <c r="I23" s="45">
        <f>'6.4  Estimar el tamaño del prog'!I23</f>
        <v>78</v>
      </c>
    </row>
    <row r="24" ht="41.25" customHeight="1">
      <c r="C24" s="25">
        <v>12.0</v>
      </c>
      <c r="D24" s="45">
        <f>'6.4  Estimar el tamaño del prog'!D24</f>
        <v>49</v>
      </c>
      <c r="E24" s="45" t="str">
        <f>'6.4  Estimar el tamaño del prog'!E24</f>
        <v>Gestión de sesiones: Permite que los usuarios inicien y cierren sesión en la aplicación.</v>
      </c>
      <c r="F24" s="45" t="str">
        <f>'6.4  Estimar el tamaño del prog'!F26</f>
        <v>Permitir la eliminación segura de datos faciales.</v>
      </c>
      <c r="G24" s="45">
        <f>'6.4  Estimar el tamaño del prog'!G24</f>
        <v>60</v>
      </c>
      <c r="H24" s="45">
        <f>'6.4  Estimar el tamaño del prog'!H24</f>
        <v>75</v>
      </c>
      <c r="I24" s="45">
        <f>'6.4  Estimar el tamaño del prog'!I24</f>
        <v>90</v>
      </c>
    </row>
    <row r="25" ht="42.0" customHeight="1">
      <c r="C25" s="38">
        <v>13.0</v>
      </c>
      <c r="D25" s="45">
        <f>'6.4  Estimar el tamaño del prog'!D25</f>
        <v>81</v>
      </c>
      <c r="E25" s="45" t="str">
        <f>'6.4  Estimar el tamaño del prog'!E25</f>
        <v>Protección de rutas: Restringe el acceso a ciertas funcionalidades solo a usuarios autenticados.</v>
      </c>
      <c r="F25" s="45" t="str">
        <f>'6.4  Estimar el tamaño del prog'!F27</f>
        <v>Implementar validaciones en la captura de rostros.</v>
      </c>
      <c r="G25" s="45">
        <f>'6.4  Estimar el tamaño del prog'!G25</f>
        <v>72</v>
      </c>
      <c r="H25" s="45">
        <f>'6.4  Estimar el tamaño del prog'!H25</f>
        <v>90</v>
      </c>
      <c r="I25" s="45">
        <f>'6.4  Estimar el tamaño del prog'!I25</f>
        <v>108</v>
      </c>
    </row>
    <row r="26" ht="72.0" customHeight="1">
      <c r="C26" s="25">
        <v>14.0</v>
      </c>
      <c r="D26" s="45">
        <f>'6.4  Estimar el tamaño del prog'!D26</f>
        <v>25</v>
      </c>
      <c r="E26" s="45" t="str">
        <f>'6.4  Estimar el tamaño del prog'!E26</f>
        <v>Actualización de datos faciales: Permite modificar o actualizar la imagen facial almacenada de un usuario.</v>
      </c>
      <c r="F26" s="45" t="str">
        <f>'6.4  Estimar el tamaño del prog'!F28</f>
        <v>Mejorar la experiencia del usuario en la autenticación.</v>
      </c>
      <c r="G26" s="45">
        <f>'6.4  Estimar el tamaño del prog'!G26</f>
        <v>12.8</v>
      </c>
      <c r="H26" s="45">
        <f>'6.4  Estimar el tamaño del prog'!H26</f>
        <v>16</v>
      </c>
      <c r="I26" s="45">
        <f>'6.4  Estimar el tamaño del prog'!I26</f>
        <v>19.2</v>
      </c>
    </row>
    <row r="27" ht="56.25" customHeight="1">
      <c r="C27" s="25">
        <v>15.0</v>
      </c>
      <c r="D27" s="45">
        <f>'6.4  Estimar el tamaño del prog'!D27</f>
        <v>14</v>
      </c>
      <c r="E27" s="45" t="str">
        <f>'6.4  Estimar el tamaño del prog'!E27</f>
        <v>Verificación de integridad de imágenes: Valida que los datos faciales capturados sean legibles antes de almacenarlos.</v>
      </c>
      <c r="F27" s="58" t="str">
        <f>'6.4  Estimar el tamaño del prog'!F29</f>
        <v>Manejar errores de autenticación con mensajes claros.</v>
      </c>
      <c r="G27" s="45">
        <f>'6.4  Estimar el tamaño del prog'!G27</f>
        <v>8</v>
      </c>
      <c r="H27" s="45">
        <f>'6.4  Estimar el tamaño del prog'!H27</f>
        <v>10</v>
      </c>
      <c r="I27" s="45">
        <f>'6.4  Estimar el tamaño del prog'!I27</f>
        <v>12</v>
      </c>
    </row>
    <row r="28" ht="101.25" customHeight="1">
      <c r="C28" s="25">
        <v>16.0</v>
      </c>
      <c r="D28" s="45">
        <f>'6.4  Estimar el tamaño del prog'!D28</f>
        <v>125</v>
      </c>
      <c r="E28" s="45" t="str">
        <f>'6.4  Estimar el tamaño del prog'!E28</f>
        <v>Interfaz gráfica para autenticación: Proporciona una experiencia visual para que los usuarios interactúen con la aplicación.</v>
      </c>
      <c r="F28" s="58" t="str">
        <f>'6.4  Estimar el tamaño del prog'!F30</f>
        <v>Permitir la reintento de autenticación sin reiniciar sesión.</v>
      </c>
      <c r="G28" s="45">
        <f>'6.4  Estimar el tamaño del prog'!G28</f>
        <v>48</v>
      </c>
      <c r="H28" s="45">
        <f>'6.4  Estimar el tamaño del prog'!H28</f>
        <v>60</v>
      </c>
      <c r="I28" s="45">
        <f>'6.4  Estimar el tamaño del prog'!I28</f>
        <v>72</v>
      </c>
    </row>
    <row r="29" ht="48.0" customHeight="1">
      <c r="C29" s="25">
        <v>17.0</v>
      </c>
      <c r="D29" s="45">
        <f>'6.4  Estimar el tamaño del prog'!D29</f>
        <v>11</v>
      </c>
      <c r="E29" s="45" t="str">
        <f>'6.4  Estimar el tamaño del prog'!E29</f>
        <v>Manejo de errores en captura facial: Detecta y gestiona situaciones en las que no se obtienen imágenes claras del rostro del usuario.</v>
      </c>
      <c r="F29" s="58" t="str">
        <f>'6.4  Estimar el tamaño del prog'!F31</f>
        <v>Optimizar la carga de datos desde la API de MongoDB.</v>
      </c>
      <c r="G29" s="45">
        <f>'6.4  Estimar el tamaño del prog'!G29</f>
        <v>7.2</v>
      </c>
      <c r="H29" s="45">
        <f>'6.4  Estimar el tamaño del prog'!H29</f>
        <v>9</v>
      </c>
      <c r="I29" s="45">
        <f>'6.4  Estimar el tamaño del prog'!I29</f>
        <v>10.8</v>
      </c>
    </row>
    <row r="30" ht="38.25" customHeight="1">
      <c r="C30" s="25">
        <v>18.0</v>
      </c>
      <c r="D30" s="45">
        <f>'6.4  Estimar el tamaño del prog'!D30</f>
        <v>11</v>
      </c>
      <c r="E30" s="45" t="str">
        <f>'6.4  Estimar el tamaño del prog'!E30</f>
        <v>Interfaz de administración de usuarios</v>
      </c>
      <c r="F30" s="45" t="str">
        <f>'6.4  Estimar el tamaño del prog'!F30</f>
        <v>Permitir la reintento de autenticación sin reiniciar sesión.</v>
      </c>
      <c r="G30" s="45">
        <f>'6.4  Estimar el tamaño del prog'!G30</f>
        <v>4.8</v>
      </c>
      <c r="H30" s="45">
        <f>'6.4  Estimar el tamaño del prog'!H30</f>
        <v>6</v>
      </c>
      <c r="I30" s="45">
        <f>'6.4  Estimar el tamaño del prog'!I30</f>
        <v>7.2</v>
      </c>
    </row>
    <row r="31" ht="31.5" customHeight="1">
      <c r="C31" s="25">
        <v>19.0</v>
      </c>
      <c r="D31" s="45">
        <f>'6.4  Estimar el tamaño del prog'!D31</f>
        <v>15</v>
      </c>
      <c r="E31" s="45" t="str">
        <f>'6.4  Estimar el tamaño del prog'!E31</f>
        <v>Almacenamiento seguro de 
credenciales: Guarda contraseñas 
en la base
 de datos utilizando 
mecanismos seguros.</v>
      </c>
      <c r="F31" s="45" t="str">
        <f>'6.4  Estimar el tamaño del prog'!F31</f>
        <v>Optimizar la carga de datos desde la API de MongoDB.</v>
      </c>
      <c r="G31" s="45">
        <f>'6.4  Estimar el tamaño del prog'!G31</f>
        <v>9.6</v>
      </c>
      <c r="H31" s="45">
        <f>'6.4  Estimar el tamaño del prog'!H31</f>
        <v>12</v>
      </c>
      <c r="I31" s="45">
        <f>'6.4  Estimar el tamaño del prog'!I31</f>
        <v>14.4</v>
      </c>
    </row>
    <row r="32" ht="30.0" customHeight="1">
      <c r="C32" s="25">
        <v>20.0</v>
      </c>
      <c r="D32" s="45">
        <f>'6.4  Estimar el tamaño del prog'!D32</f>
        <v>15</v>
      </c>
      <c r="E32" s="45" t="str">
        <f>'6.4  Estimar el tamaño del prog'!E32</f>
        <v>Conexión con base de datos: Establece la comunicación entre la aplicación y la base de datos MongoDB.</v>
      </c>
      <c r="F32" s="45" t="str">
        <f>'6.4  Estimar el tamaño del prog'!F32</f>
        <v>Implementar cifrado de datos faciales almacenados.</v>
      </c>
      <c r="G32" s="45">
        <f>'6.4  Estimar el tamaño del prog'!G32</f>
        <v>8.8</v>
      </c>
      <c r="H32" s="45">
        <f>'6.4  Estimar el tamaño del prog'!H32</f>
        <v>11</v>
      </c>
      <c r="I32" s="45">
        <f>'6.4  Estimar el tamaño del prog'!I32</f>
        <v>13.2</v>
      </c>
    </row>
    <row r="33" ht="76.5" customHeight="1">
      <c r="C33" s="25">
        <v>21.0</v>
      </c>
      <c r="D33" s="45">
        <f>'6.4  Estimar el tamaño del prog'!D33</f>
        <v>19</v>
      </c>
      <c r="E33" s="45" t="str">
        <f>'6.4  Estimar el tamaño del prog'!E33</f>
        <v>Validación de autenticación por doble factor: Combina la verificación de credenciales con el reconocimiento facial.</v>
      </c>
      <c r="F33" s="45" t="str">
        <f>'6.4  Estimar el tamaño del prog'!F33</f>
        <v>Reducir la latencia en la autenticación facial.</v>
      </c>
      <c r="G33" s="45">
        <f>'6.4  Estimar el tamaño del prog'!G33</f>
        <v>11.2</v>
      </c>
      <c r="H33" s="45">
        <f>'6.4  Estimar el tamaño del prog'!H33</f>
        <v>14</v>
      </c>
      <c r="I33" s="45">
        <f>'6.4  Estimar el tamaño del prog'!I33</f>
        <v>16.8</v>
      </c>
    </row>
    <row r="34" ht="105.0" customHeight="1">
      <c r="C34" s="25">
        <v>22.0</v>
      </c>
      <c r="D34" s="45">
        <f>'6.4  Estimar el tamaño del prog'!D34</f>
        <v>31</v>
      </c>
      <c r="E34" s="45" t="str">
        <f>'6.4  Estimar el tamaño del prog'!E34</f>
        <v>Cierre de sesión seguro: Desconecta a los usuarios del sistema eliminando sus sesiones activas.</v>
      </c>
      <c r="F34" s="45" t="str">
        <f>'6.4  Estimar el tamaño del prog'!F34</f>
        <v>Mejorar el manejo de fallos en la conexión con la base de datos.</v>
      </c>
      <c r="G34" s="45">
        <f>'6.4  Estimar el tamaño del prog'!G34</f>
        <v>14.4</v>
      </c>
      <c r="H34" s="45">
        <f>'6.4  Estimar el tamaño del prog'!H34</f>
        <v>18</v>
      </c>
      <c r="I34" s="45">
        <f>'6.4  Estimar el tamaño del prog'!I34</f>
        <v>21.6</v>
      </c>
    </row>
    <row r="35" ht="64.5" customHeight="1">
      <c r="C35" s="25">
        <v>23.0</v>
      </c>
      <c r="D35" s="45">
        <f>'6.4  Estimar el tamaño del prog'!D35</f>
        <v>40</v>
      </c>
      <c r="E35" s="45" t="str">
        <f>'6.4  Estimar el tamaño del prog'!E35</f>
        <v>Manejo de errores en autenticación: Proporciona mensajes de error claros cuando las credenciales o la verificación facial fallan.</v>
      </c>
      <c r="F35" s="45" t="str">
        <f>'6.4  Estimar el tamaño del prog'!F35</f>
        <v>Incorporar logs para auditoría de accesos.</v>
      </c>
      <c r="G35" s="45">
        <f>'6.4  Estimar el tamaño del prog'!G35</f>
        <v>21.6</v>
      </c>
      <c r="H35" s="45">
        <f>'6.4  Estimar el tamaño del prog'!H35</f>
        <v>27</v>
      </c>
      <c r="I35" s="45">
        <f>'6.4  Estimar el tamaño del prog'!I35</f>
        <v>32.4</v>
      </c>
    </row>
    <row r="36" ht="62.25" customHeight="1">
      <c r="C36" s="25">
        <v>24.0</v>
      </c>
      <c r="D36" s="45">
        <f>'6.4  Estimar el tamaño del prog'!D36</f>
        <v>28</v>
      </c>
      <c r="E36" s="45" t="str">
        <f>'6.4  Estimar el tamaño del prog'!E36</f>
        <v>Botón de registro de usuarios: Permite a nuevos usuarios crear una cuenta dentro del sistema.</v>
      </c>
      <c r="F36" s="45" t="str">
        <f>'6.4  Estimar el tamaño del prog'!F36</f>
        <v>Optimizar la velocidad de procesamiento de imágenes.</v>
      </c>
      <c r="G36" s="45">
        <f>'6.4  Estimar el tamaño del prog'!G36</f>
        <v>37.6</v>
      </c>
      <c r="H36" s="45">
        <f>'6.4  Estimar el tamaño del prog'!H36</f>
        <v>47</v>
      </c>
      <c r="I36" s="45">
        <f>'6.4  Estimar el tamaño del prog'!I36</f>
        <v>56.4</v>
      </c>
    </row>
    <row r="37" ht="63.75" customHeight="1">
      <c r="C37" s="25">
        <v>25.0</v>
      </c>
      <c r="D37" s="45">
        <f>'6.4  Estimar el tamaño del prog'!D37</f>
        <v>112</v>
      </c>
      <c r="E37" s="45" t="str">
        <f>'6.4  Estimar el tamaño del prog'!E37</f>
        <v>Botón de inicio de sesión: Ejecuta la verificación de credenciales y reconocimiento facial para acceder al sistema.</v>
      </c>
      <c r="F37" s="45" t="str">
        <f>'6.4  Estimar el tamaño del prog'!F37</f>
        <v>Habilitar autenticación con múltiples imágenes faciales.</v>
      </c>
      <c r="G37" s="45">
        <f>'6.4  Estimar el tamaño del prog'!G37</f>
        <v>46.4</v>
      </c>
      <c r="H37" s="45">
        <f>'6.4  Estimar el tamaño del prog'!H37</f>
        <v>58</v>
      </c>
      <c r="I37" s="45">
        <f>'6.4  Estimar el tamaño del prog'!I37</f>
        <v>69.6</v>
      </c>
    </row>
    <row r="38" ht="49.5" customHeight="1">
      <c r="C38" s="25">
        <v>26.0</v>
      </c>
      <c r="D38" s="45">
        <f>'6.4  Estimar el tamaño del prog'!D38</f>
        <v>148</v>
      </c>
      <c r="E38" s="45" t="str">
        <f>'6.4  Estimar el tamaño del prog'!E38</f>
        <v>Recuperación de contraseñas: Facilita a los usuarios la opción de restablecer su contraseña en caso de olvido.</v>
      </c>
      <c r="F38" s="45" t="str">
        <f>'6.4  Estimar el tamaño del prog'!F38</f>
        <v>Refinar la detección y recorte de rostros.</v>
      </c>
      <c r="G38" s="45">
        <f>'6.4  Estimar el tamaño del prog'!G38</f>
        <v>27.2</v>
      </c>
      <c r="H38" s="45">
        <f>'6.4  Estimar el tamaño del prog'!H38</f>
        <v>34</v>
      </c>
      <c r="I38" s="45">
        <f>'6.4  Estimar el tamaño del prog'!I38</f>
        <v>40.8</v>
      </c>
    </row>
    <row r="39" ht="78.75" customHeight="1">
      <c r="C39" s="25">
        <v>27.0</v>
      </c>
      <c r="D39" s="45">
        <f>'6.4  Estimar el tamaño del prog'!D39</f>
        <v>107</v>
      </c>
      <c r="E39" s="45" t="str">
        <f>'6.4  Estimar el tamaño del prog'!E39</f>
        <v>Captura de imágenes en vivo: Permite la toma de fotografías en tiempo real desde la cámara del dispositivo.</v>
      </c>
      <c r="F39" s="45" t="str">
        <f>'6.4  Estimar el tamaño del prog'!F39</f>
        <v>Reducir el consumo de recursos en la comparación facial.</v>
      </c>
      <c r="G39" s="45">
        <f>'6.4  Estimar el tamaño del prog'!G39</f>
        <v>36</v>
      </c>
      <c r="H39" s="45">
        <f>'6.4  Estimar el tamaño del prog'!H39</f>
        <v>45</v>
      </c>
      <c r="I39" s="45">
        <f>'6.4  Estimar el tamaño del prog'!I39</f>
        <v>54</v>
      </c>
    </row>
    <row r="40" ht="51.75" customHeight="1">
      <c r="C40" s="25">
        <v>28.0</v>
      </c>
      <c r="D40" s="45">
        <f>'6.4  Estimar el tamaño del prog'!D40</f>
        <v>7</v>
      </c>
      <c r="E40" s="45" t="str">
        <f>'6.4  Estimar el tamaño del prog'!E40</f>
        <v>Conversión de imágenes a formato compatible: Adapta las imágenes capturadas para su almacenamiento y procesamiento.</v>
      </c>
      <c r="F40" s="45" t="str">
        <f>'6.4  Estimar el tamaño del prog'!F40</f>
        <v>Mejorar el manejo de errores en la captura de imágenes.</v>
      </c>
      <c r="G40" s="45">
        <f>'6.4  Estimar el tamaño del prog'!G40</f>
        <v>8</v>
      </c>
      <c r="H40" s="45">
        <f>'6.4  Estimar el tamaño del prog'!H40</f>
        <v>10</v>
      </c>
      <c r="I40" s="45">
        <f>'6.4  Estimar el tamaño del prog'!I40</f>
        <v>12</v>
      </c>
    </row>
    <row r="41" ht="65.25" customHeight="1">
      <c r="C41" s="25">
        <v>29.0</v>
      </c>
      <c r="D41" s="45">
        <f>'6.4  Estimar el tamaño del prog'!D41</f>
        <v>54</v>
      </c>
      <c r="E41" s="45" t="str">
        <f>'6.4  Estimar el tamaño del prog'!E41</f>
        <v>Comparación de datos faciales en base de datos: Busca coincidencias entre las imágenes capturadas y las almacenadas.</v>
      </c>
      <c r="F41" s="45" t="str">
        <f>'6.4  Estimar el tamaño del prog'!F41</f>
        <v>Ajustar la iluminación en la imagen capturada.</v>
      </c>
      <c r="G41" s="45">
        <f>'6.4  Estimar el tamaño del prog'!G41</f>
        <v>12</v>
      </c>
      <c r="H41" s="45">
        <f>'6.4  Estimar el tamaño del prog'!H41</f>
        <v>15</v>
      </c>
      <c r="I41" s="45">
        <f>'6.4  Estimar el tamaño del prog'!I41</f>
        <v>18</v>
      </c>
    </row>
    <row r="42" ht="64.5" customHeight="1">
      <c r="C42" s="25">
        <v>30.0</v>
      </c>
      <c r="D42" s="45">
        <f>'6.4  Estimar el tamaño del prog'!D42</f>
        <v>170</v>
      </c>
      <c r="E42" s="45" t="str">
        <f>'6.4  Estimar el tamaño del prog'!E42</f>
        <v>Actualización en tiempo real de la cámara: Refresca continuamente la vista previa de la cámara en la interfaz gráfica.</v>
      </c>
      <c r="F42" s="45" t="str">
        <f>'6.4  Estimar el tamaño del prog'!F42</f>
        <v>Permitir la visualización de intentos de inicio de sesión.</v>
      </c>
      <c r="G42" s="45">
        <f>'6.4  Estimar el tamaño del prog'!G42</f>
        <v>56</v>
      </c>
      <c r="H42" s="45">
        <f>'6.4  Estimar el tamaño del prog'!H42</f>
        <v>70</v>
      </c>
      <c r="I42" s="45">
        <f>'6.4  Estimar el tamaño del prog'!I42</f>
        <v>84</v>
      </c>
    </row>
    <row r="43" ht="45.0" customHeight="1">
      <c r="C43" s="25">
        <v>31.0</v>
      </c>
      <c r="D43" s="45">
        <f>'6.4  Estimar el tamaño del prog'!D43</f>
        <v>58</v>
      </c>
      <c r="E43" s="45" t="str">
        <f>'6.4  Estimar el tamaño del prog'!E43</f>
        <v>Interfaz responsive: Asegura que la aplicación se adapte a diferentes tamaños de pantalla y dispositivos.</v>
      </c>
      <c r="F43" s="45" t="str">
        <f>'6.4  Estimar el tamaño del prog'!F43</f>
        <v>Optimizar la respuesta de la base de datos en validación.</v>
      </c>
      <c r="G43" s="45">
        <f>'6.4  Estimar el tamaño del prog'!G43</f>
        <v>22.4</v>
      </c>
      <c r="H43" s="45">
        <f>'6.4  Estimar el tamaño del prog'!H43</f>
        <v>28</v>
      </c>
      <c r="I43" s="45">
        <f>'6.4  Estimar el tamaño del prog'!I43</f>
        <v>33.6</v>
      </c>
    </row>
    <row r="44" ht="44.25" customHeight="1">
      <c r="C44" s="25">
        <v>32.0</v>
      </c>
      <c r="D44" s="45">
        <f>'6.4  Estimar el tamaño del prog'!D44</f>
        <v>65</v>
      </c>
      <c r="E44" s="45" t="str">
        <f>'6.4  Estimar el tamaño del prog'!E44</f>
        <v>Cifrado de datos sensibles: Protege la información de los usuarios almacenada en la base de datos.</v>
      </c>
      <c r="F44" s="45" t="str">
        <f>'6.4  Estimar el tamaño del prog'!F44</f>
        <v>Reducir falsos positivos en reconocimiento facial.</v>
      </c>
      <c r="G44" s="45">
        <f>'6.4  Estimar el tamaño del prog'!G44</f>
        <v>28</v>
      </c>
      <c r="H44" s="45">
        <f>'6.4  Estimar el tamaño del prog'!H44</f>
        <v>35</v>
      </c>
      <c r="I44" s="45">
        <f>'6.4  Estimar el tamaño del prog'!I44</f>
        <v>42</v>
      </c>
    </row>
    <row r="45" ht="52.5" customHeight="1">
      <c r="C45" s="25">
        <v>33.0</v>
      </c>
      <c r="D45" s="45">
        <f>'6.4  Estimar el tamaño del prog'!D45</f>
        <v>25</v>
      </c>
      <c r="E45" s="45" t="str">
        <f>'6.4  Estimar el tamaño del prog'!E45</f>
        <v>Carga y procesamiento de imágenes: Permite gestionar los archivos de imágenes capturados en la aplicación.</v>
      </c>
      <c r="F45" s="45" t="str">
        <f>'6.4  Estimar el tamaño del prog'!F45</f>
        <v>Actualizar en tiempo real la cámara en la interfaz.</v>
      </c>
      <c r="G45" s="45">
        <f>'6.4  Estimar el tamaño del prog'!G45</f>
        <v>14.4</v>
      </c>
      <c r="H45" s="45">
        <f>'6.4  Estimar el tamaño del prog'!H45</f>
        <v>18</v>
      </c>
      <c r="I45" s="45">
        <f>'6.4  Estimar el tamaño del prog'!I45</f>
        <v>21.6</v>
      </c>
    </row>
    <row r="46" ht="48.0" customHeight="1">
      <c r="C46" s="25">
        <v>34.0</v>
      </c>
      <c r="D46" s="45">
        <f>'6.4  Estimar el tamaño del prog'!D46</f>
        <v>41</v>
      </c>
      <c r="E46" s="45" t="str">
        <f>'6.4  Estimar el tamaño del prog'!E46</f>
        <v>Estructura de navegación: Define cómo los usuarios se desplazan entre las diferentes secciones de la aplicación.</v>
      </c>
      <c r="F46" s="45" t="str">
        <f>'6.4  Estimar el tamaño del prog'!F46</f>
        <v>Optimizar la interfaz gráfica para dispositivos móviles.</v>
      </c>
      <c r="G46" s="45">
        <f>'6.4  Estimar el tamaño del prog'!G46</f>
        <v>22.4</v>
      </c>
      <c r="H46" s="45">
        <f>'6.4  Estimar el tamaño del prog'!H46</f>
        <v>28</v>
      </c>
      <c r="I46" s="45">
        <f>'6.4  Estimar el tamaño del prog'!I46</f>
        <v>33.6</v>
      </c>
    </row>
    <row r="47" ht="60.0" customHeight="1">
      <c r="C47" s="25">
        <v>35.0</v>
      </c>
      <c r="D47" s="45">
        <f>'6.4  Estimar el tamaño del prog'!D47</f>
        <v>701</v>
      </c>
      <c r="E47" s="45" t="str">
        <f>'6.4  Estimar el tamaño del prog'!E47</f>
        <v>Configuración de permisos de usuario: Asigna diferentes niveles de acceso según el rol de cada usuario.</v>
      </c>
      <c r="F47" s="45" t="str">
        <f>'6.4  Estimar el tamaño del prog'!F47</f>
        <v>Refinar el ajuste de contornos faciales en la imagen.</v>
      </c>
      <c r="G47" s="45">
        <f>'6.4  Estimar el tamaño del prog'!G47</f>
        <v>280</v>
      </c>
      <c r="H47" s="45">
        <f>'6.4  Estimar el tamaño del prog'!H47</f>
        <v>350</v>
      </c>
      <c r="I47" s="45">
        <f>'6.4  Estimar el tamaño del prog'!I47</f>
        <v>420</v>
      </c>
    </row>
    <row r="48" ht="48.75" customHeight="1">
      <c r="C48" s="25">
        <v>36.0</v>
      </c>
      <c r="D48" s="45">
        <f>'6.4  Estimar el tamaño del prog'!D48</f>
        <v>28</v>
      </c>
      <c r="E48" s="45" t="str">
        <f>'6.4  Estimar el tamaño del prog'!E48</f>
        <v>Manejo de sesiones activas: Registra y controla las sesiones abiertas por los usuarios.</v>
      </c>
      <c r="F48" s="45" t="str">
        <f>'6.4  Estimar el tamaño del prog'!F48</f>
        <v>Permitir la autenticación con video en lugar de imagen estática.</v>
      </c>
      <c r="G48" s="45">
        <f>'6.4  Estimar el tamaño del prog'!G48</f>
        <v>37.6</v>
      </c>
      <c r="H48" s="45">
        <f>'6.4  Estimar el tamaño del prog'!H48</f>
        <v>47</v>
      </c>
      <c r="I48" s="45">
        <f>'6.4  Estimar el tamaño del prog'!I48</f>
        <v>56.4</v>
      </c>
    </row>
    <row r="49" ht="39.75" customHeight="1">
      <c r="C49" s="25">
        <v>37.0</v>
      </c>
      <c r="D49" s="45">
        <f>'6.4  Estimar el tamaño del prog'!D49</f>
        <v>148</v>
      </c>
      <c r="E49" s="45" t="str">
        <f>'6.4  Estimar el tamaño del prog'!E49</f>
        <v>Depuración de errores en la cámara: Detecta y soluciona fallos en la captura de imágenes desde la cámara.</v>
      </c>
      <c r="F49" s="45" t="str">
        <f>'6.4  Estimar el tamaño del prog'!F49</f>
        <v>Automatizar la eliminación de sesiones inactivas.</v>
      </c>
      <c r="G49" s="45">
        <f>'6.4  Estimar el tamaño del prog'!G49</f>
        <v>62.4</v>
      </c>
      <c r="H49" s="45">
        <f>'6.4  Estimar el tamaño del prog'!H49</f>
        <v>78</v>
      </c>
      <c r="I49" s="45">
        <f>'6.4  Estimar el tamaño del prog'!I49</f>
        <v>93.6</v>
      </c>
    </row>
    <row r="50" ht="108.0" customHeight="1">
      <c r="C50" s="25">
        <v>38.0</v>
      </c>
      <c r="D50" s="45">
        <f>'6.4  Estimar el tamaño del prog'!D50</f>
        <v>9</v>
      </c>
      <c r="E50" s="45" t="str">
        <f>'6.4  Estimar el tamaño del prog'!E50</f>
        <v>Manejo de la interfaz gráfica de usuario: Organiza la distribución y el diseño de los elementos en pantalla.</v>
      </c>
      <c r="F50" s="45" t="str">
        <f>'6.4  Estimar el tamaño del prog'!F50</f>
        <v>Mejorar la precisión de la comparación de datos faciales.</v>
      </c>
      <c r="G50" s="45">
        <f>'6.4  Estimar el tamaño del prog'!G50</f>
        <v>8</v>
      </c>
      <c r="H50" s="45">
        <f>'6.4  Estimar el tamaño del prog'!H50</f>
        <v>10</v>
      </c>
      <c r="I50" s="45">
        <f>'6.4  Estimar el tamaño del prog'!I50</f>
        <v>12</v>
      </c>
    </row>
    <row r="51" ht="78.75" customHeight="1">
      <c r="C51" s="25">
        <v>39.0</v>
      </c>
      <c r="D51" s="45">
        <f>'6.4  Estimar el tamaño del prog'!D51</f>
        <v>8</v>
      </c>
      <c r="E51" s="45" t="str">
        <f>'6.4  Estimar el tamaño del prog'!E51</f>
        <v>Personalización de estilos visuales: Aplica configuraciones de colores, tipografía y disposición de los elementos gráficos.</v>
      </c>
      <c r="F51" s="45" t="str">
        <f>'6.4  Estimar el tamaño del prog'!F51</f>
        <v>Reducir la carga de imágenes no válidas en la base de datos.</v>
      </c>
      <c r="G51" s="45">
        <f>'6.4  Estimar el tamaño del prog'!G51</f>
        <v>8</v>
      </c>
      <c r="H51" s="45">
        <f>'6.4  Estimar el tamaño del prog'!H51</f>
        <v>10</v>
      </c>
      <c r="I51" s="45">
        <f>'6.4  Estimar el tamaño del prog'!I51</f>
        <v>12</v>
      </c>
    </row>
    <row r="52" ht="132.75" customHeight="1">
      <c r="C52" s="25">
        <v>40.0</v>
      </c>
      <c r="D52" s="45">
        <f>'6.4  Estimar el tamaño del prog'!D52</f>
        <v>9</v>
      </c>
      <c r="E52" s="45" t="str">
        <f>'6.4  Estimar el tamaño del prog'!E52</f>
        <v>Punto de entrada de la aplicación: Inicia la ejecución del programa y carga la interfaz gráfica de reconocimiento facial.</v>
      </c>
      <c r="F52" s="45" t="str">
        <f>'6.4  Estimar el tamaño del prog'!F52</f>
        <v>Optimizar la integración entre la interfaz y el backend.</v>
      </c>
      <c r="G52" s="45">
        <f>'6.4  Estimar el tamaño del prog'!G52</f>
        <v>8</v>
      </c>
      <c r="H52" s="45">
        <f>'6.4  Estimar el tamaño del prog'!H52</f>
        <v>10</v>
      </c>
      <c r="I52" s="45">
        <f>'6.4  Estimar el tamaño del prog'!I52</f>
        <v>12</v>
      </c>
    </row>
    <row r="53">
      <c r="C53" s="26" t="s">
        <v>18</v>
      </c>
      <c r="D53" s="2"/>
      <c r="E53" s="2"/>
      <c r="F53" s="2"/>
      <c r="G53" s="2"/>
      <c r="H53" s="2"/>
      <c r="I53" s="3"/>
    </row>
    <row r="54" ht="85.5" customHeight="1">
      <c r="C54" s="25">
        <v>1.0</v>
      </c>
      <c r="D54" s="43">
        <f>'6.4  Estimar el tamaño del prog'!D54</f>
        <v>110</v>
      </c>
      <c r="E54" s="59" t="str">
        <f>'6.4  Estimar el tamaño del prog'!E54</f>
        <v>Servidor de autenticación: Gestiona las solicitudes de registro, inicio de sesión y verificación facial, conectando la aplicación con la base de datos.</v>
      </c>
      <c r="F54" s="59" t="str">
        <f>'6.4  Estimar el tamaño del prog'!F54</f>
        <v>Mejorar la gestión de solicitudes de autenticación, optimizando el tiempo de respuesta y la seguridad en la comunicación con la base de datos.</v>
      </c>
      <c r="G54" s="43">
        <f>'6.4  Estimar el tamaño del prog'!G54</f>
        <v>104</v>
      </c>
      <c r="H54" s="43">
        <f>'6.4  Estimar el tamaño del prog'!H54</f>
        <v>130</v>
      </c>
      <c r="I54" s="43">
        <f>'6.4  Estimar el tamaño del prog'!I54</f>
        <v>156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5">
    <mergeCell ref="D5:E5"/>
    <mergeCell ref="D6:E6"/>
    <mergeCell ref="H5:H6"/>
    <mergeCell ref="H7:H8"/>
    <mergeCell ref="D7:E7"/>
    <mergeCell ref="D8:E8"/>
    <mergeCell ref="C9:I9"/>
    <mergeCell ref="C53:I53"/>
    <mergeCell ref="C3:I3"/>
    <mergeCell ref="C4:I4"/>
    <mergeCell ref="C5:C8"/>
    <mergeCell ref="F5:F8"/>
    <mergeCell ref="G5:G8"/>
    <mergeCell ref="I5:I6"/>
    <mergeCell ref="I7:I8"/>
  </mergeCells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38"/>
    <col customWidth="1" min="3" max="3" width="13.63"/>
    <col customWidth="1" min="4" max="6" width="11.38"/>
    <col customWidth="1" min="7" max="7" width="15.25"/>
    <col customWidth="1" min="8" max="8" width="11.13"/>
    <col customWidth="1" min="9" max="9" width="5.38"/>
    <col customWidth="1" hidden="1" min="10" max="10" width="11.38"/>
    <col customWidth="1" min="11" max="11" width="15.63"/>
    <col customWidth="1" min="12" max="26" width="11.38"/>
  </cols>
  <sheetData>
    <row r="2">
      <c r="B2" s="60" t="s">
        <v>115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B3" s="61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33.0" customHeight="1">
      <c r="B4" s="62" t="s">
        <v>116</v>
      </c>
      <c r="C4" s="63"/>
      <c r="D4" s="64" t="s">
        <v>117</v>
      </c>
      <c r="E4" s="2"/>
      <c r="F4" s="2"/>
      <c r="G4" s="3"/>
      <c r="H4" s="65" t="s">
        <v>118</v>
      </c>
      <c r="I4" s="66" t="s">
        <v>119</v>
      </c>
      <c r="J4" s="2"/>
      <c r="K4" s="2"/>
      <c r="L4" s="2"/>
      <c r="M4" s="3"/>
    </row>
    <row r="5">
      <c r="B5" s="67" t="s">
        <v>120</v>
      </c>
      <c r="C5" s="3"/>
      <c r="D5" s="66" t="s">
        <v>121</v>
      </c>
      <c r="E5" s="2"/>
      <c r="F5" s="2"/>
      <c r="G5" s="3"/>
      <c r="H5" s="68" t="s">
        <v>122</v>
      </c>
      <c r="I5" s="69">
        <v>1.0</v>
      </c>
      <c r="J5" s="2"/>
      <c r="K5" s="2"/>
      <c r="L5" s="2"/>
      <c r="M5" s="3"/>
    </row>
    <row r="6">
      <c r="B6" s="70" t="s">
        <v>123</v>
      </c>
      <c r="C6" s="3"/>
      <c r="D6" s="69" t="s">
        <v>124</v>
      </c>
      <c r="E6" s="2"/>
      <c r="F6" s="2"/>
      <c r="G6" s="3"/>
      <c r="H6" s="68" t="s">
        <v>125</v>
      </c>
      <c r="I6" s="66" t="s">
        <v>126</v>
      </c>
      <c r="J6" s="2"/>
      <c r="K6" s="2"/>
      <c r="L6" s="2"/>
      <c r="M6" s="3"/>
    </row>
    <row r="7">
      <c r="B7" s="61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B8" s="71" t="s">
        <v>127</v>
      </c>
      <c r="C8" s="42"/>
      <c r="D8" s="72" t="s">
        <v>128</v>
      </c>
      <c r="E8" s="2"/>
      <c r="F8" s="3"/>
      <c r="G8" s="72" t="s">
        <v>129</v>
      </c>
      <c r="H8" s="2"/>
      <c r="I8" s="2"/>
      <c r="J8" s="3"/>
      <c r="K8" s="72" t="s">
        <v>130</v>
      </c>
      <c r="L8" s="2"/>
      <c r="M8" s="3"/>
    </row>
    <row r="9">
      <c r="B9" s="73" t="s">
        <v>15</v>
      </c>
      <c r="C9" s="3"/>
      <c r="D9" s="74">
        <f>'6.4  Estimar el tamaño del prog'!J56</f>
        <v>0.2391604529</v>
      </c>
      <c r="E9" s="75"/>
      <c r="F9" s="76"/>
      <c r="G9" s="74">
        <f>'6.4  Estimar el tamaño del prog'!J55</f>
        <v>0.2869925435</v>
      </c>
      <c r="H9" s="75"/>
      <c r="I9" s="75"/>
      <c r="J9" s="76"/>
      <c r="K9" s="74">
        <f t="shared" ref="K9:K11" si="1">AVERAGE(D9:J9)</f>
        <v>0.2630764982</v>
      </c>
      <c r="L9" s="75"/>
      <c r="M9" s="76"/>
    </row>
    <row r="10">
      <c r="B10" s="73" t="s">
        <v>131</v>
      </c>
      <c r="C10" s="3"/>
      <c r="D10" s="74">
        <f>'6.4  Estimar el tamaño del prog'!G58</f>
        <v>313.5969977</v>
      </c>
      <c r="E10" s="75"/>
      <c r="F10" s="76"/>
      <c r="G10" s="74">
        <f>'6.4  Estimar el tamaño del prog'!I58</f>
        <v>209.0646651</v>
      </c>
      <c r="H10" s="75"/>
      <c r="I10" s="75"/>
      <c r="J10" s="76"/>
      <c r="K10" s="74">
        <f t="shared" si="1"/>
        <v>261.3308314</v>
      </c>
      <c r="L10" s="75"/>
      <c r="M10" s="76"/>
    </row>
    <row r="11">
      <c r="B11" s="73" t="s">
        <v>132</v>
      </c>
      <c r="C11" s="3"/>
      <c r="D11" s="74">
        <f>'Calculo de Defectos'!D66</f>
        <v>35.34935101</v>
      </c>
      <c r="E11" s="75"/>
      <c r="F11" s="76"/>
      <c r="G11" s="74">
        <f>'Calculo de Defectos'!J57</f>
        <v>7.603186097</v>
      </c>
      <c r="H11" s="75"/>
      <c r="I11" s="75"/>
      <c r="J11" s="76"/>
      <c r="K11" s="74">
        <f t="shared" si="1"/>
        <v>21.47626855</v>
      </c>
      <c r="L11" s="75"/>
      <c r="M11" s="76"/>
    </row>
    <row r="12">
      <c r="B12" s="77" t="s">
        <v>133</v>
      </c>
      <c r="C12" s="3"/>
      <c r="D12" s="78"/>
      <c r="E12" s="2"/>
      <c r="F12" s="3"/>
      <c r="G12" s="79"/>
      <c r="H12" s="2"/>
      <c r="I12" s="2"/>
      <c r="J12" s="3"/>
      <c r="K12" s="79"/>
      <c r="L12" s="2"/>
      <c r="M12" s="3"/>
    </row>
    <row r="13">
      <c r="B13" s="77" t="s">
        <v>134</v>
      </c>
      <c r="C13" s="3"/>
      <c r="D13" s="78"/>
      <c r="E13" s="2"/>
      <c r="F13" s="3"/>
      <c r="G13" s="79"/>
      <c r="H13" s="2"/>
      <c r="I13" s="2"/>
      <c r="J13" s="3"/>
      <c r="K13" s="79"/>
      <c r="L13" s="2"/>
      <c r="M13" s="3"/>
    </row>
    <row r="14">
      <c r="B14" s="80" t="s">
        <v>135</v>
      </c>
      <c r="C14" s="81"/>
      <c r="D14" s="79"/>
      <c r="E14" s="2"/>
      <c r="F14" s="2"/>
      <c r="G14" s="2"/>
      <c r="H14" s="2"/>
      <c r="I14" s="2"/>
      <c r="J14" s="2"/>
      <c r="K14" s="2"/>
      <c r="L14" s="2"/>
      <c r="M14" s="3"/>
    </row>
    <row r="15">
      <c r="B15" s="73" t="s">
        <v>136</v>
      </c>
      <c r="C15" s="3"/>
      <c r="D15" s="78">
        <f>'Calculo de Defectos'!E52</f>
        <v>3511</v>
      </c>
      <c r="E15" s="2"/>
      <c r="F15" s="3"/>
      <c r="G15" s="79">
        <f>'Calculo de Defectos'!I52</f>
        <v>4464</v>
      </c>
      <c r="H15" s="2"/>
      <c r="I15" s="2"/>
      <c r="J15" s="3"/>
      <c r="K15" s="79">
        <f>AVERAGE(D15:J15)</f>
        <v>3987.5</v>
      </c>
      <c r="L15" s="2"/>
      <c r="M15" s="3"/>
    </row>
    <row r="16">
      <c r="B16" s="73" t="s">
        <v>137</v>
      </c>
      <c r="C16" s="3"/>
      <c r="D16" s="78">
        <f>G15+(G15*0.1)</f>
        <v>4910.4</v>
      </c>
      <c r="E16" s="2"/>
      <c r="F16" s="3"/>
      <c r="G16" s="79"/>
      <c r="H16" s="2"/>
      <c r="I16" s="2"/>
      <c r="J16" s="3"/>
      <c r="K16" s="79"/>
      <c r="L16" s="2"/>
      <c r="M16" s="3"/>
    </row>
    <row r="17">
      <c r="B17" s="73" t="s">
        <v>138</v>
      </c>
      <c r="C17" s="3"/>
      <c r="D17" s="79">
        <f>G15-(G15*0.1)</f>
        <v>4017.6</v>
      </c>
      <c r="E17" s="2"/>
      <c r="F17" s="3"/>
      <c r="G17" s="79"/>
      <c r="H17" s="2"/>
      <c r="I17" s="2"/>
      <c r="J17" s="3"/>
      <c r="K17" s="79"/>
      <c r="L17" s="2"/>
      <c r="M17" s="3"/>
    </row>
    <row r="18">
      <c r="B18" s="82" t="s">
        <v>139</v>
      </c>
      <c r="C18" s="81"/>
      <c r="D18" s="72" t="s">
        <v>128</v>
      </c>
      <c r="E18" s="3"/>
      <c r="F18" s="72" t="s">
        <v>129</v>
      </c>
      <c r="G18" s="2"/>
      <c r="H18" s="3"/>
      <c r="I18" s="72" t="s">
        <v>130</v>
      </c>
      <c r="J18" s="2"/>
      <c r="K18" s="3"/>
      <c r="L18" s="72" t="s">
        <v>140</v>
      </c>
      <c r="M18" s="3"/>
    </row>
    <row r="19">
      <c r="B19" s="73" t="s">
        <v>141</v>
      </c>
      <c r="C19" s="3"/>
      <c r="D19" s="61">
        <v>15.0</v>
      </c>
      <c r="E19" s="3"/>
      <c r="F19" s="83">
        <v>12.0</v>
      </c>
      <c r="G19" s="2"/>
      <c r="H19" s="3"/>
      <c r="I19" s="84">
        <f t="shared" ref="I19:I26" si="2">AVERAGE(D19:H19)</f>
        <v>13.5</v>
      </c>
      <c r="J19" s="2"/>
      <c r="K19" s="3"/>
      <c r="L19" s="85">
        <f>(I19/I26)*100</f>
        <v>3.547963206</v>
      </c>
      <c r="M19" s="3"/>
    </row>
    <row r="20">
      <c r="B20" s="73" t="s">
        <v>142</v>
      </c>
      <c r="C20" s="3"/>
      <c r="D20" s="61">
        <v>35.0</v>
      </c>
      <c r="E20" s="3"/>
      <c r="F20" s="84">
        <v>30.0</v>
      </c>
      <c r="G20" s="2"/>
      <c r="H20" s="3"/>
      <c r="I20" s="84">
        <f t="shared" si="2"/>
        <v>32.5</v>
      </c>
      <c r="J20" s="2"/>
      <c r="K20" s="3"/>
      <c r="L20" s="85">
        <f>(I20/I26)*100</f>
        <v>8.541392904</v>
      </c>
      <c r="M20" s="3"/>
    </row>
    <row r="21" ht="15.75" customHeight="1">
      <c r="B21" s="73" t="s">
        <v>143</v>
      </c>
      <c r="C21" s="3"/>
      <c r="D21" s="61">
        <v>170.0</v>
      </c>
      <c r="E21" s="3"/>
      <c r="F21" s="84">
        <v>150.0</v>
      </c>
      <c r="G21" s="2"/>
      <c r="H21" s="3"/>
      <c r="I21" s="84">
        <f t="shared" si="2"/>
        <v>160</v>
      </c>
      <c r="J21" s="2"/>
      <c r="K21" s="3"/>
      <c r="L21" s="85">
        <f>(I21/I26)*100</f>
        <v>42.0499343</v>
      </c>
      <c r="M21" s="3"/>
    </row>
    <row r="22" ht="15.75" customHeight="1">
      <c r="B22" s="73" t="s">
        <v>144</v>
      </c>
      <c r="C22" s="3"/>
      <c r="D22" s="61">
        <v>35.0</v>
      </c>
      <c r="E22" s="3"/>
      <c r="F22" s="84">
        <v>29.0</v>
      </c>
      <c r="G22" s="2"/>
      <c r="H22" s="3"/>
      <c r="I22" s="84">
        <f t="shared" si="2"/>
        <v>32</v>
      </c>
      <c r="J22" s="2"/>
      <c r="K22" s="3"/>
      <c r="L22" s="85">
        <f>(I22/I26)*100</f>
        <v>8.409986859</v>
      </c>
      <c r="M22" s="3"/>
    </row>
    <row r="23" ht="15.75" customHeight="1">
      <c r="B23" s="73" t="s">
        <v>145</v>
      </c>
      <c r="C23" s="3"/>
      <c r="D23" s="61">
        <v>25.0</v>
      </c>
      <c r="E23" s="3"/>
      <c r="F23" s="84">
        <v>20.0</v>
      </c>
      <c r="G23" s="2"/>
      <c r="H23" s="3"/>
      <c r="I23" s="84">
        <f t="shared" si="2"/>
        <v>22.5</v>
      </c>
      <c r="J23" s="2"/>
      <c r="K23" s="3"/>
      <c r="L23" s="85">
        <f>(I23/I26)*100</f>
        <v>5.913272011</v>
      </c>
      <c r="M23" s="3"/>
    </row>
    <row r="24" ht="15.75" customHeight="1">
      <c r="B24" s="73" t="s">
        <v>146</v>
      </c>
      <c r="C24" s="3"/>
      <c r="D24" s="61">
        <v>90.0</v>
      </c>
      <c r="E24" s="3"/>
      <c r="F24" s="84">
        <v>75.0</v>
      </c>
      <c r="G24" s="2"/>
      <c r="H24" s="3"/>
      <c r="I24" s="84">
        <f t="shared" si="2"/>
        <v>82.5</v>
      </c>
      <c r="J24" s="2"/>
      <c r="K24" s="3"/>
      <c r="L24" s="85">
        <f>(I24/I26)*100</f>
        <v>21.68199737</v>
      </c>
      <c r="M24" s="3"/>
    </row>
    <row r="25" ht="15.75" customHeight="1">
      <c r="B25" s="73" t="s">
        <v>147</v>
      </c>
      <c r="C25" s="3"/>
      <c r="D25" s="61">
        <v>40.0</v>
      </c>
      <c r="E25" s="3"/>
      <c r="F25" s="84">
        <v>35.0</v>
      </c>
      <c r="G25" s="2"/>
      <c r="H25" s="3"/>
      <c r="I25" s="84">
        <f t="shared" si="2"/>
        <v>37.5</v>
      </c>
      <c r="J25" s="2"/>
      <c r="K25" s="3"/>
      <c r="L25" s="85">
        <f>(I25/I26)*100</f>
        <v>9.855453351</v>
      </c>
      <c r="M25" s="3"/>
    </row>
    <row r="26" ht="15.75" customHeight="1">
      <c r="B26" s="73" t="s">
        <v>16</v>
      </c>
      <c r="C26" s="3"/>
      <c r="D26" s="61">
        <f>SUM(D19:E25)</f>
        <v>410</v>
      </c>
      <c r="E26" s="3"/>
      <c r="F26" s="84">
        <f>SUM(F19:H25)</f>
        <v>351</v>
      </c>
      <c r="G26" s="2"/>
      <c r="H26" s="3"/>
      <c r="I26" s="84">
        <f t="shared" si="2"/>
        <v>380.5</v>
      </c>
      <c r="J26" s="2"/>
      <c r="K26" s="3"/>
      <c r="L26" s="85">
        <f>SUM(L19:M25)</f>
        <v>100</v>
      </c>
      <c r="M26" s="3"/>
    </row>
    <row r="27" ht="15.75" customHeight="1">
      <c r="B27" s="73" t="s">
        <v>148</v>
      </c>
      <c r="C27" s="3"/>
      <c r="D27" s="61">
        <f>D26+20</f>
        <v>430</v>
      </c>
      <c r="E27" s="3"/>
      <c r="F27" s="84"/>
      <c r="G27" s="2"/>
      <c r="H27" s="3"/>
      <c r="I27" s="84"/>
      <c r="J27" s="2"/>
      <c r="K27" s="3"/>
      <c r="L27" s="84"/>
      <c r="M27" s="3"/>
    </row>
    <row r="28" ht="15.75" customHeight="1">
      <c r="B28" s="73" t="s">
        <v>149</v>
      </c>
      <c r="C28" s="3"/>
      <c r="D28" s="61">
        <f>D26-20</f>
        <v>390</v>
      </c>
      <c r="E28" s="3"/>
      <c r="F28" s="84"/>
      <c r="G28" s="2"/>
      <c r="H28" s="3"/>
      <c r="I28" s="84"/>
      <c r="J28" s="2"/>
      <c r="K28" s="3"/>
      <c r="L28" s="84"/>
      <c r="M28" s="3"/>
    </row>
    <row r="29" ht="15.75" customHeight="1">
      <c r="B29" s="82" t="s">
        <v>150</v>
      </c>
      <c r="C29" s="81"/>
      <c r="D29" s="72" t="s">
        <v>128</v>
      </c>
      <c r="E29" s="3"/>
      <c r="F29" s="72" t="s">
        <v>129</v>
      </c>
      <c r="G29" s="3"/>
      <c r="H29" s="72" t="s">
        <v>130</v>
      </c>
      <c r="I29" s="3"/>
      <c r="J29" s="72" t="s">
        <v>140</v>
      </c>
      <c r="K29" s="3"/>
      <c r="L29" s="72" t="s">
        <v>151</v>
      </c>
      <c r="M29" s="3"/>
    </row>
    <row r="30" ht="15.75" customHeight="1">
      <c r="B30" s="73" t="s">
        <v>141</v>
      </c>
      <c r="C30" s="3"/>
      <c r="D30" s="61">
        <v>4.0</v>
      </c>
      <c r="E30" s="3"/>
      <c r="F30" s="83">
        <v>6.0</v>
      </c>
      <c r="G30" s="3"/>
      <c r="H30" s="84">
        <f t="shared" ref="H30:H35" si="3">AVERAGE(D30:G30)</f>
        <v>5</v>
      </c>
      <c r="I30" s="3"/>
      <c r="J30" s="85">
        <f>(H30/H36)*100</f>
        <v>5.208333333</v>
      </c>
      <c r="K30" s="3"/>
      <c r="L30" s="85">
        <f t="shared" ref="L30:L35" si="4">F30/F19</f>
        <v>0.5</v>
      </c>
      <c r="M30" s="3"/>
    </row>
    <row r="31" ht="15.75" customHeight="1">
      <c r="B31" s="73" t="s">
        <v>142</v>
      </c>
      <c r="C31" s="3"/>
      <c r="D31" s="61">
        <v>4.0</v>
      </c>
      <c r="E31" s="3"/>
      <c r="F31" s="84">
        <v>10.0</v>
      </c>
      <c r="G31" s="3"/>
      <c r="H31" s="84">
        <f t="shared" si="3"/>
        <v>7</v>
      </c>
      <c r="I31" s="3"/>
      <c r="J31" s="85">
        <f>(H31/H36)*100</f>
        <v>7.291666667</v>
      </c>
      <c r="K31" s="3"/>
      <c r="L31" s="85">
        <f t="shared" si="4"/>
        <v>0.3333333333</v>
      </c>
      <c r="M31" s="3"/>
    </row>
    <row r="32" ht="15.75" customHeight="1">
      <c r="B32" s="73" t="s">
        <v>143</v>
      </c>
      <c r="C32" s="3"/>
      <c r="D32" s="61">
        <v>30.0</v>
      </c>
      <c r="E32" s="3"/>
      <c r="F32" s="84">
        <v>59.0</v>
      </c>
      <c r="G32" s="3"/>
      <c r="H32" s="84">
        <f t="shared" si="3"/>
        <v>44.5</v>
      </c>
      <c r="I32" s="3"/>
      <c r="J32" s="85">
        <f>(H32/H36)*100</f>
        <v>46.35416667</v>
      </c>
      <c r="K32" s="3"/>
      <c r="L32" s="85">
        <f t="shared" si="4"/>
        <v>0.3933333333</v>
      </c>
      <c r="M32" s="3"/>
    </row>
    <row r="33" ht="15.75" customHeight="1">
      <c r="B33" s="73" t="s">
        <v>144</v>
      </c>
      <c r="C33" s="3"/>
      <c r="D33" s="61">
        <v>15.0</v>
      </c>
      <c r="E33" s="3"/>
      <c r="F33" s="84">
        <v>25.0</v>
      </c>
      <c r="G33" s="3"/>
      <c r="H33" s="84">
        <f t="shared" si="3"/>
        <v>20</v>
      </c>
      <c r="I33" s="3"/>
      <c r="J33" s="85">
        <f>(H33/H36)*100</f>
        <v>20.83333333</v>
      </c>
      <c r="K33" s="3"/>
      <c r="L33" s="85">
        <f t="shared" si="4"/>
        <v>0.8620689655</v>
      </c>
      <c r="M33" s="3"/>
    </row>
    <row r="34" ht="15.75" customHeight="1">
      <c r="B34" s="73" t="s">
        <v>145</v>
      </c>
      <c r="C34" s="3"/>
      <c r="D34" s="61">
        <v>7.0</v>
      </c>
      <c r="E34" s="3"/>
      <c r="F34" s="84">
        <v>10.0</v>
      </c>
      <c r="G34" s="3"/>
      <c r="H34" s="84">
        <f t="shared" si="3"/>
        <v>8.5</v>
      </c>
      <c r="I34" s="3"/>
      <c r="J34" s="85">
        <f>(H34/H36)*100</f>
        <v>8.854166667</v>
      </c>
      <c r="K34" s="3"/>
      <c r="L34" s="85">
        <f t="shared" si="4"/>
        <v>0.5</v>
      </c>
      <c r="M34" s="3"/>
    </row>
    <row r="35" ht="15.75" customHeight="1">
      <c r="B35" s="73" t="s">
        <v>146</v>
      </c>
      <c r="C35" s="3"/>
      <c r="D35" s="61">
        <v>8.0</v>
      </c>
      <c r="E35" s="3"/>
      <c r="F35" s="84">
        <v>14.0</v>
      </c>
      <c r="G35" s="3"/>
      <c r="H35" s="84">
        <f t="shared" si="3"/>
        <v>11</v>
      </c>
      <c r="I35" s="3"/>
      <c r="J35" s="85">
        <f>(H35/H36)*100</f>
        <v>11.45833333</v>
      </c>
      <c r="K35" s="3"/>
      <c r="L35" s="85">
        <f t="shared" si="4"/>
        <v>0.1866666667</v>
      </c>
      <c r="M35" s="3"/>
    </row>
    <row r="36" ht="15.75" customHeight="1">
      <c r="B36" s="73" t="s">
        <v>16</v>
      </c>
      <c r="C36" s="3"/>
      <c r="D36" s="61">
        <f>SUM(D30:E35)</f>
        <v>68</v>
      </c>
      <c r="E36" s="3"/>
      <c r="F36" s="84">
        <f>SUM(F30:G35)</f>
        <v>124</v>
      </c>
      <c r="G36" s="3"/>
      <c r="H36" s="84">
        <f>SUM(H30:I35)</f>
        <v>96</v>
      </c>
      <c r="I36" s="3"/>
      <c r="J36" s="85">
        <f>SUM(J30:K35)</f>
        <v>100</v>
      </c>
      <c r="K36" s="3"/>
      <c r="L36" s="84"/>
      <c r="M36" s="3"/>
    </row>
    <row r="37" ht="15.75" customHeight="1">
      <c r="B37" s="82" t="s">
        <v>152</v>
      </c>
      <c r="C37" s="81"/>
      <c r="D37" s="72" t="s">
        <v>128</v>
      </c>
      <c r="E37" s="3"/>
      <c r="F37" s="72" t="s">
        <v>129</v>
      </c>
      <c r="G37" s="3"/>
      <c r="H37" s="72" t="s">
        <v>130</v>
      </c>
      <c r="I37" s="3"/>
      <c r="J37" s="72" t="s">
        <v>140</v>
      </c>
      <c r="K37" s="3"/>
      <c r="L37" s="72" t="s">
        <v>151</v>
      </c>
      <c r="M37" s="3"/>
    </row>
    <row r="38" ht="15.75" customHeight="1">
      <c r="B38" s="73" t="s">
        <v>141</v>
      </c>
      <c r="C38" s="3"/>
      <c r="D38" s="61">
        <v>1.0</v>
      </c>
      <c r="E38" s="3"/>
      <c r="F38" s="84">
        <v>1.0</v>
      </c>
      <c r="G38" s="3"/>
      <c r="H38" s="84">
        <f t="shared" ref="H38:H43" si="5">AVERAGE(D38:G38)</f>
        <v>1</v>
      </c>
      <c r="I38" s="3"/>
      <c r="J38" s="85">
        <f t="shared" ref="J38:J39" si="6">(H38/H43)*100</f>
        <v>20</v>
      </c>
      <c r="K38" s="3"/>
      <c r="L38" s="85">
        <f t="shared" ref="L38:L44" si="7">F38/F19</f>
        <v>0.08333333333</v>
      </c>
      <c r="M38" s="3"/>
    </row>
    <row r="39" ht="15.75" customHeight="1">
      <c r="B39" s="73" t="s">
        <v>142</v>
      </c>
      <c r="C39" s="3"/>
      <c r="D39" s="61">
        <v>4.0</v>
      </c>
      <c r="E39" s="3"/>
      <c r="F39" s="84">
        <v>3.0</v>
      </c>
      <c r="G39" s="3"/>
      <c r="H39" s="84">
        <f t="shared" si="5"/>
        <v>3.5</v>
      </c>
      <c r="I39" s="3"/>
      <c r="J39" s="85">
        <f t="shared" si="6"/>
        <v>12.28070175</v>
      </c>
      <c r="K39" s="3"/>
      <c r="L39" s="85">
        <f t="shared" si="7"/>
        <v>0.1</v>
      </c>
      <c r="M39" s="3"/>
    </row>
    <row r="40" ht="15.75" customHeight="1">
      <c r="B40" s="73" t="s">
        <v>143</v>
      </c>
      <c r="C40" s="3"/>
      <c r="D40" s="61">
        <v>10.0</v>
      </c>
      <c r="E40" s="3"/>
      <c r="F40" s="84">
        <v>9.0</v>
      </c>
      <c r="G40" s="3"/>
      <c r="H40" s="84">
        <f t="shared" si="5"/>
        <v>9.5</v>
      </c>
      <c r="I40" s="3"/>
      <c r="J40" s="85">
        <f>(H40*H44)/100</f>
        <v>2.7075</v>
      </c>
      <c r="K40" s="3"/>
      <c r="L40" s="85">
        <f t="shared" si="7"/>
        <v>0.06</v>
      </c>
      <c r="M40" s="3"/>
    </row>
    <row r="41" ht="15.75" customHeight="1">
      <c r="B41" s="73" t="s">
        <v>144</v>
      </c>
      <c r="C41" s="3"/>
      <c r="D41" s="61">
        <v>7.0</v>
      </c>
      <c r="E41" s="3"/>
      <c r="F41" s="84">
        <v>6.0</v>
      </c>
      <c r="G41" s="3"/>
      <c r="H41" s="84">
        <f t="shared" si="5"/>
        <v>6.5</v>
      </c>
      <c r="I41" s="3"/>
      <c r="J41" s="85">
        <f>(H41/H44)*100</f>
        <v>22.80701754</v>
      </c>
      <c r="K41" s="3"/>
      <c r="L41" s="85">
        <f t="shared" si="7"/>
        <v>0.2068965517</v>
      </c>
      <c r="M41" s="3"/>
    </row>
    <row r="42" ht="15.75" customHeight="1">
      <c r="B42" s="73" t="s">
        <v>145</v>
      </c>
      <c r="C42" s="3"/>
      <c r="D42" s="61">
        <v>3.0</v>
      </c>
      <c r="E42" s="3"/>
      <c r="F42" s="84">
        <v>3.0</v>
      </c>
      <c r="G42" s="3"/>
      <c r="H42" s="84">
        <f t="shared" si="5"/>
        <v>3</v>
      </c>
      <c r="I42" s="3"/>
      <c r="J42" s="85">
        <f>(H42/H44)*100</f>
        <v>10.52631579</v>
      </c>
      <c r="K42" s="3"/>
      <c r="L42" s="85">
        <f t="shared" si="7"/>
        <v>0.15</v>
      </c>
      <c r="M42" s="3"/>
    </row>
    <row r="43" ht="15.75" customHeight="1">
      <c r="B43" s="73" t="s">
        <v>146</v>
      </c>
      <c r="C43" s="3"/>
      <c r="D43" s="61">
        <v>5.0</v>
      </c>
      <c r="E43" s="3"/>
      <c r="F43" s="84">
        <v>5.0</v>
      </c>
      <c r="G43" s="3"/>
      <c r="H43" s="84">
        <f t="shared" si="5"/>
        <v>5</v>
      </c>
      <c r="I43" s="3"/>
      <c r="J43" s="85">
        <f>(H43/H44)*100</f>
        <v>17.54385965</v>
      </c>
      <c r="K43" s="3"/>
      <c r="L43" s="85">
        <f t="shared" si="7"/>
        <v>0.06666666667</v>
      </c>
      <c r="M43" s="3"/>
    </row>
    <row r="44" ht="15.75" customHeight="1">
      <c r="B44" s="73" t="s">
        <v>153</v>
      </c>
      <c r="C44" s="3"/>
      <c r="D44" s="61">
        <v>30.0</v>
      </c>
      <c r="E44" s="3"/>
      <c r="F44" s="84">
        <v>27.0</v>
      </c>
      <c r="G44" s="3"/>
      <c r="H44" s="84">
        <f>SUM(H38:I43)</f>
        <v>28.5</v>
      </c>
      <c r="I44" s="3"/>
      <c r="J44" s="85">
        <f>SUM(J38:K43)</f>
        <v>85.86539474</v>
      </c>
      <c r="K44" s="3"/>
      <c r="L44" s="85">
        <f t="shared" si="7"/>
        <v>0.7714285714</v>
      </c>
      <c r="M44" s="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0">
    <mergeCell ref="B15:C15"/>
    <mergeCell ref="D15:F15"/>
    <mergeCell ref="G15:J15"/>
    <mergeCell ref="K15:M15"/>
    <mergeCell ref="D16:F16"/>
    <mergeCell ref="G16:J16"/>
    <mergeCell ref="K16:M16"/>
    <mergeCell ref="B16:C16"/>
    <mergeCell ref="B17:C17"/>
    <mergeCell ref="D17:F17"/>
    <mergeCell ref="G17:J17"/>
    <mergeCell ref="K17:M17"/>
    <mergeCell ref="B18:C18"/>
    <mergeCell ref="D18:E18"/>
    <mergeCell ref="L18:M18"/>
    <mergeCell ref="B2:M2"/>
    <mergeCell ref="B3:M3"/>
    <mergeCell ref="D4:G4"/>
    <mergeCell ref="I4:M4"/>
    <mergeCell ref="B5:C5"/>
    <mergeCell ref="D5:G5"/>
    <mergeCell ref="I5:M5"/>
    <mergeCell ref="B6:C6"/>
    <mergeCell ref="D6:G6"/>
    <mergeCell ref="I6:M6"/>
    <mergeCell ref="B7:M7"/>
    <mergeCell ref="D8:F8"/>
    <mergeCell ref="G8:J8"/>
    <mergeCell ref="K8:M8"/>
    <mergeCell ref="G10:J10"/>
    <mergeCell ref="K10:M10"/>
    <mergeCell ref="B8:C8"/>
    <mergeCell ref="B9:C9"/>
    <mergeCell ref="D9:F9"/>
    <mergeCell ref="G9:J9"/>
    <mergeCell ref="K9:M9"/>
    <mergeCell ref="B10:C10"/>
    <mergeCell ref="D10:F10"/>
    <mergeCell ref="B11:C11"/>
    <mergeCell ref="D11:F11"/>
    <mergeCell ref="G11:J11"/>
    <mergeCell ref="K11:M11"/>
    <mergeCell ref="D12:F12"/>
    <mergeCell ref="G12:J12"/>
    <mergeCell ref="K12:M12"/>
    <mergeCell ref="B12:C12"/>
    <mergeCell ref="B13:C13"/>
    <mergeCell ref="D13:F13"/>
    <mergeCell ref="G13:J13"/>
    <mergeCell ref="K13:M13"/>
    <mergeCell ref="B14:C14"/>
    <mergeCell ref="D14:M14"/>
    <mergeCell ref="F18:H18"/>
    <mergeCell ref="I18:K18"/>
    <mergeCell ref="B19:C19"/>
    <mergeCell ref="D19:E19"/>
    <mergeCell ref="F19:H19"/>
    <mergeCell ref="I19:K19"/>
    <mergeCell ref="L19:M19"/>
    <mergeCell ref="F21:H21"/>
    <mergeCell ref="I21:K21"/>
    <mergeCell ref="B20:C20"/>
    <mergeCell ref="D20:E20"/>
    <mergeCell ref="F20:H20"/>
    <mergeCell ref="I20:K20"/>
    <mergeCell ref="L20:M20"/>
    <mergeCell ref="D21:E21"/>
    <mergeCell ref="L21:M21"/>
    <mergeCell ref="B21:C21"/>
    <mergeCell ref="B22:C22"/>
    <mergeCell ref="D22:E22"/>
    <mergeCell ref="F22:H22"/>
    <mergeCell ref="I22:K22"/>
    <mergeCell ref="L22:M22"/>
    <mergeCell ref="B23:C23"/>
    <mergeCell ref="D23:E23"/>
    <mergeCell ref="F23:H23"/>
    <mergeCell ref="B24:C24"/>
    <mergeCell ref="D24:E24"/>
    <mergeCell ref="F24:H24"/>
    <mergeCell ref="D25:E25"/>
    <mergeCell ref="F25:H25"/>
    <mergeCell ref="I26:K26"/>
    <mergeCell ref="I27:K27"/>
    <mergeCell ref="L27:M27"/>
    <mergeCell ref="I23:K23"/>
    <mergeCell ref="L23:M23"/>
    <mergeCell ref="I24:K24"/>
    <mergeCell ref="L24:M24"/>
    <mergeCell ref="I25:K25"/>
    <mergeCell ref="L25:M25"/>
    <mergeCell ref="L26:M26"/>
    <mergeCell ref="B25:C25"/>
    <mergeCell ref="B26:C26"/>
    <mergeCell ref="D26:E26"/>
    <mergeCell ref="F26:H26"/>
    <mergeCell ref="B27:C27"/>
    <mergeCell ref="D27:E27"/>
    <mergeCell ref="F27:H27"/>
    <mergeCell ref="H36:I36"/>
    <mergeCell ref="J36:K36"/>
    <mergeCell ref="H37:I37"/>
    <mergeCell ref="J37:K37"/>
    <mergeCell ref="L37:M37"/>
    <mergeCell ref="H38:I38"/>
    <mergeCell ref="J38:K38"/>
    <mergeCell ref="L38:M38"/>
    <mergeCell ref="B35:C35"/>
    <mergeCell ref="D35:E35"/>
    <mergeCell ref="F35:G35"/>
    <mergeCell ref="H35:I35"/>
    <mergeCell ref="J35:K35"/>
    <mergeCell ref="L35:M35"/>
    <mergeCell ref="B36:C36"/>
    <mergeCell ref="L36:M36"/>
    <mergeCell ref="B38:C38"/>
    <mergeCell ref="B39:C39"/>
    <mergeCell ref="D39:E39"/>
    <mergeCell ref="F39:G39"/>
    <mergeCell ref="H39:I39"/>
    <mergeCell ref="J39:K39"/>
    <mergeCell ref="L39:M39"/>
    <mergeCell ref="D36:E36"/>
    <mergeCell ref="F36:G36"/>
    <mergeCell ref="B37:C37"/>
    <mergeCell ref="D37:E37"/>
    <mergeCell ref="F37:G37"/>
    <mergeCell ref="D38:E38"/>
    <mergeCell ref="F38:G38"/>
    <mergeCell ref="H41:I41"/>
    <mergeCell ref="J41:K41"/>
    <mergeCell ref="H42:I42"/>
    <mergeCell ref="J42:K42"/>
    <mergeCell ref="L42:M42"/>
    <mergeCell ref="H43:I43"/>
    <mergeCell ref="J43:K43"/>
    <mergeCell ref="L43:M43"/>
    <mergeCell ref="B40:C40"/>
    <mergeCell ref="D40:E40"/>
    <mergeCell ref="F40:G40"/>
    <mergeCell ref="H40:I40"/>
    <mergeCell ref="J40:K40"/>
    <mergeCell ref="L40:M40"/>
    <mergeCell ref="B41:C41"/>
    <mergeCell ref="L41:M41"/>
    <mergeCell ref="B43:C43"/>
    <mergeCell ref="B44:C44"/>
    <mergeCell ref="D44:E44"/>
    <mergeCell ref="F44:G44"/>
    <mergeCell ref="H44:I44"/>
    <mergeCell ref="J44:K44"/>
    <mergeCell ref="L44:M44"/>
    <mergeCell ref="D41:E41"/>
    <mergeCell ref="F41:G41"/>
    <mergeCell ref="B42:C42"/>
    <mergeCell ref="D42:E42"/>
    <mergeCell ref="F42:G42"/>
    <mergeCell ref="D43:E43"/>
    <mergeCell ref="F43:G43"/>
    <mergeCell ref="F29:G29"/>
    <mergeCell ref="H29:I29"/>
    <mergeCell ref="J29:K29"/>
    <mergeCell ref="L29:M29"/>
    <mergeCell ref="B28:C28"/>
    <mergeCell ref="D28:E28"/>
    <mergeCell ref="F28:H28"/>
    <mergeCell ref="I28:K28"/>
    <mergeCell ref="L28:M28"/>
    <mergeCell ref="B29:C29"/>
    <mergeCell ref="D29:E29"/>
    <mergeCell ref="H31:I31"/>
    <mergeCell ref="J31:K31"/>
    <mergeCell ref="H32:I32"/>
    <mergeCell ref="J32:K32"/>
    <mergeCell ref="L32:M32"/>
    <mergeCell ref="H33:I33"/>
    <mergeCell ref="J33:K33"/>
    <mergeCell ref="L33:M33"/>
    <mergeCell ref="B30:C30"/>
    <mergeCell ref="D30:E30"/>
    <mergeCell ref="F30:G30"/>
    <mergeCell ref="H30:I30"/>
    <mergeCell ref="J30:K30"/>
    <mergeCell ref="L30:M30"/>
    <mergeCell ref="B31:C31"/>
    <mergeCell ref="L31:M31"/>
    <mergeCell ref="B33:C33"/>
    <mergeCell ref="B34:C34"/>
    <mergeCell ref="D34:E34"/>
    <mergeCell ref="F34:G34"/>
    <mergeCell ref="H34:I34"/>
    <mergeCell ref="J34:K34"/>
    <mergeCell ref="L34:M34"/>
    <mergeCell ref="D31:E31"/>
    <mergeCell ref="F31:G31"/>
    <mergeCell ref="B32:C32"/>
    <mergeCell ref="D32:E32"/>
    <mergeCell ref="F32:G32"/>
    <mergeCell ref="D33:E33"/>
    <mergeCell ref="F33:G3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10.38"/>
    <col customWidth="1" min="3" max="3" width="27.13"/>
    <col customWidth="1" min="4" max="4" width="5.63"/>
    <col customWidth="1" min="5" max="5" width="9.88"/>
    <col customWidth="1" min="6" max="6" width="11.13"/>
    <col customWidth="1" min="7" max="7" width="12.38"/>
    <col customWidth="1" min="8" max="8" width="51.88"/>
    <col customWidth="1" min="9" max="10" width="3.75"/>
    <col customWidth="1" min="11" max="26" width="10.0"/>
  </cols>
  <sheetData>
    <row r="1" ht="12.75" customHeight="1">
      <c r="A1" s="86"/>
      <c r="B1" s="87" t="s">
        <v>154</v>
      </c>
      <c r="C1" s="88"/>
      <c r="D1" s="88"/>
      <c r="E1" s="88"/>
      <c r="F1" s="88"/>
      <c r="G1" s="88"/>
      <c r="H1" s="88"/>
      <c r="I1" s="88"/>
      <c r="J1" s="88"/>
      <c r="K1" s="89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3.5" customHeight="1">
      <c r="A2" s="86"/>
      <c r="B2" s="90" t="s">
        <v>155</v>
      </c>
      <c r="C2" s="91"/>
      <c r="D2" s="91"/>
      <c r="E2" s="91"/>
      <c r="F2" s="91"/>
      <c r="G2" s="91"/>
      <c r="H2" s="91"/>
      <c r="I2" s="91"/>
      <c r="J2" s="92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2.75" customHeight="1">
      <c r="A3" s="86"/>
      <c r="B3" s="93" t="s">
        <v>156</v>
      </c>
      <c r="C3" s="94" t="s">
        <v>157</v>
      </c>
      <c r="D3" s="95"/>
      <c r="E3" s="95"/>
      <c r="F3" s="96"/>
      <c r="G3" s="97"/>
      <c r="H3" s="98" t="s">
        <v>158</v>
      </c>
      <c r="I3" s="99"/>
      <c r="J3" s="100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3.5" customHeight="1">
      <c r="A4" s="86"/>
      <c r="B4" s="101" t="s">
        <v>123</v>
      </c>
      <c r="C4" s="102" t="s">
        <v>159</v>
      </c>
      <c r="D4" s="103"/>
      <c r="E4" s="103"/>
      <c r="F4" s="104"/>
      <c r="G4" s="105"/>
      <c r="H4" s="106" t="s">
        <v>160</v>
      </c>
      <c r="I4" s="102"/>
      <c r="J4" s="10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3.5" customHeight="1">
      <c r="A5" s="86"/>
      <c r="B5" s="108"/>
      <c r="C5" s="108"/>
      <c r="D5" s="108"/>
      <c r="E5" s="108"/>
      <c r="F5" s="108"/>
      <c r="G5" s="108"/>
      <c r="H5" s="108"/>
      <c r="I5" s="108"/>
      <c r="J5" s="108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2.75" customHeight="1">
      <c r="A6" s="109"/>
      <c r="B6" s="110" t="s">
        <v>161</v>
      </c>
      <c r="C6" s="110" t="s">
        <v>162</v>
      </c>
      <c r="D6" s="110" t="s">
        <v>163</v>
      </c>
      <c r="E6" s="110" t="s">
        <v>164</v>
      </c>
      <c r="F6" s="110" t="s">
        <v>165</v>
      </c>
      <c r="G6" s="110" t="s">
        <v>166</v>
      </c>
      <c r="H6" s="110" t="s">
        <v>167</v>
      </c>
      <c r="I6" s="110" t="s">
        <v>168</v>
      </c>
      <c r="J6" s="110" t="s">
        <v>169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ht="12.75" customHeight="1">
      <c r="A7" s="86"/>
      <c r="B7" s="111">
        <v>45651.0</v>
      </c>
      <c r="C7" s="112">
        <v>0.4166666666666667</v>
      </c>
      <c r="D7" s="112">
        <v>0.5</v>
      </c>
      <c r="E7" s="113">
        <v>0.0</v>
      </c>
      <c r="F7" s="113">
        <v>2.0</v>
      </c>
      <c r="G7" s="113" t="s">
        <v>170</v>
      </c>
      <c r="H7" s="114" t="s">
        <v>171</v>
      </c>
      <c r="I7" s="113" t="s">
        <v>172</v>
      </c>
      <c r="J7" s="113">
        <v>1.0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2.75" customHeight="1">
      <c r="A8" s="86"/>
      <c r="B8" s="111">
        <v>45652.0</v>
      </c>
      <c r="C8" s="112">
        <v>0.5</v>
      </c>
      <c r="D8" s="112">
        <v>0.5833333333333334</v>
      </c>
      <c r="E8" s="113">
        <v>0.0</v>
      </c>
      <c r="F8" s="113">
        <v>2.0</v>
      </c>
      <c r="G8" s="113" t="s">
        <v>173</v>
      </c>
      <c r="H8" s="114" t="s">
        <v>174</v>
      </c>
      <c r="I8" s="113" t="s">
        <v>172</v>
      </c>
      <c r="J8" s="113">
        <v>2.0</v>
      </c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12.75" customHeight="1">
      <c r="A9" s="86"/>
      <c r="B9" s="111">
        <v>45653.0</v>
      </c>
      <c r="C9" s="112">
        <v>0.5833333333333334</v>
      </c>
      <c r="D9" s="112">
        <v>0.6666666666666666</v>
      </c>
      <c r="E9" s="113">
        <v>0.0</v>
      </c>
      <c r="F9" s="113">
        <v>2.0</v>
      </c>
      <c r="G9" s="113" t="s">
        <v>175</v>
      </c>
      <c r="H9" s="114" t="s">
        <v>176</v>
      </c>
      <c r="I9" s="113" t="s">
        <v>172</v>
      </c>
      <c r="J9" s="113">
        <v>3.0</v>
      </c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ht="12.75" customHeight="1">
      <c r="A10" s="86"/>
      <c r="B10" s="111">
        <v>45654.0</v>
      </c>
      <c r="C10" s="112">
        <v>0.375</v>
      </c>
      <c r="D10" s="112">
        <v>0.4583333333333333</v>
      </c>
      <c r="E10" s="113">
        <v>0.0</v>
      </c>
      <c r="F10" s="113">
        <v>2.0</v>
      </c>
      <c r="G10" s="113" t="s">
        <v>177</v>
      </c>
      <c r="H10" s="114" t="s">
        <v>178</v>
      </c>
      <c r="I10" s="113" t="s">
        <v>172</v>
      </c>
      <c r="J10" s="113">
        <v>4.0</v>
      </c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ht="12.75" customHeight="1">
      <c r="A11" s="86"/>
      <c r="B11" s="111">
        <v>45655.0</v>
      </c>
      <c r="C11" s="112">
        <v>0.4166666666666667</v>
      </c>
      <c r="D11" s="112">
        <v>0.5</v>
      </c>
      <c r="E11" s="113">
        <v>0.0</v>
      </c>
      <c r="F11" s="113">
        <v>2.0</v>
      </c>
      <c r="G11" s="113" t="s">
        <v>179</v>
      </c>
      <c r="H11" s="114" t="s">
        <v>180</v>
      </c>
      <c r="I11" s="113" t="s">
        <v>172</v>
      </c>
      <c r="J11" s="113">
        <v>5.0</v>
      </c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12.75" customHeight="1">
      <c r="A12" s="86"/>
      <c r="B12" s="111">
        <v>45656.0</v>
      </c>
      <c r="C12" s="112">
        <v>0.625</v>
      </c>
      <c r="D12" s="112">
        <v>0.75</v>
      </c>
      <c r="E12" s="113">
        <v>0.0</v>
      </c>
      <c r="F12" s="113">
        <v>3.0</v>
      </c>
      <c r="G12" s="113" t="s">
        <v>181</v>
      </c>
      <c r="H12" s="114" t="s">
        <v>182</v>
      </c>
      <c r="I12" s="113" t="s">
        <v>172</v>
      </c>
      <c r="J12" s="113">
        <v>6.0</v>
      </c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12.75" customHeight="1">
      <c r="A13" s="86"/>
      <c r="B13" s="111">
        <v>45659.0</v>
      </c>
      <c r="C13" s="112">
        <v>0.4583333333333333</v>
      </c>
      <c r="D13" s="112">
        <v>0.5833333333333334</v>
      </c>
      <c r="E13" s="113">
        <v>0.0</v>
      </c>
      <c r="F13" s="113">
        <v>3.0</v>
      </c>
      <c r="G13" s="113" t="s">
        <v>183</v>
      </c>
      <c r="H13" s="114" t="s">
        <v>184</v>
      </c>
      <c r="I13" s="113" t="s">
        <v>172</v>
      </c>
      <c r="J13" s="113">
        <v>7.0</v>
      </c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ht="12.75" customHeight="1">
      <c r="A14" s="86"/>
      <c r="B14" s="111">
        <v>45661.0</v>
      </c>
      <c r="C14" s="112">
        <v>0.4166666666666667</v>
      </c>
      <c r="D14" s="112">
        <v>0.5208333333333334</v>
      </c>
      <c r="E14" s="113">
        <v>0.0</v>
      </c>
      <c r="F14" s="115">
        <v>45779.0</v>
      </c>
      <c r="G14" s="113" t="s">
        <v>185</v>
      </c>
      <c r="H14" s="114" t="s">
        <v>186</v>
      </c>
      <c r="I14" s="113" t="s">
        <v>172</v>
      </c>
      <c r="J14" s="113">
        <v>8.0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12.75" customHeight="1">
      <c r="A15" s="86"/>
      <c r="B15" s="111">
        <v>45663.0</v>
      </c>
      <c r="C15" s="112">
        <v>0.375</v>
      </c>
      <c r="D15" s="112">
        <v>0.5</v>
      </c>
      <c r="E15" s="113">
        <v>0.0</v>
      </c>
      <c r="F15" s="113">
        <v>3.0</v>
      </c>
      <c r="G15" s="113" t="s">
        <v>187</v>
      </c>
      <c r="H15" s="114" t="s">
        <v>188</v>
      </c>
      <c r="I15" s="113" t="s">
        <v>172</v>
      </c>
      <c r="J15" s="113">
        <v>9.0</v>
      </c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12.75" customHeight="1">
      <c r="A16" s="86"/>
      <c r="B16" s="111">
        <v>45664.0</v>
      </c>
      <c r="C16" s="112">
        <v>0.5416666666666666</v>
      </c>
      <c r="D16" s="112">
        <v>0.6666666666666666</v>
      </c>
      <c r="E16" s="113">
        <v>0.0</v>
      </c>
      <c r="F16" s="113">
        <v>3.0</v>
      </c>
      <c r="G16" s="113" t="s">
        <v>189</v>
      </c>
      <c r="H16" s="114" t="s">
        <v>190</v>
      </c>
      <c r="I16" s="113" t="s">
        <v>172</v>
      </c>
      <c r="J16" s="113">
        <v>10.0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12.75" customHeight="1">
      <c r="A17" s="86"/>
      <c r="B17" s="111">
        <v>45665.0</v>
      </c>
      <c r="C17" s="112">
        <v>0.5833333333333334</v>
      </c>
      <c r="D17" s="112">
        <v>0.7083333333333334</v>
      </c>
      <c r="E17" s="113">
        <v>0.0</v>
      </c>
      <c r="F17" s="113">
        <v>3.0</v>
      </c>
      <c r="G17" s="113" t="s">
        <v>191</v>
      </c>
      <c r="H17" s="114" t="s">
        <v>192</v>
      </c>
      <c r="I17" s="113" t="s">
        <v>172</v>
      </c>
      <c r="J17" s="113">
        <v>11.0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12.75" customHeight="1">
      <c r="A18" s="86"/>
      <c r="B18" s="111">
        <v>45666.0</v>
      </c>
      <c r="C18" s="112">
        <v>0.625</v>
      </c>
      <c r="D18" s="112">
        <v>0.75</v>
      </c>
      <c r="E18" s="113">
        <v>0.0</v>
      </c>
      <c r="F18" s="113">
        <v>3.0</v>
      </c>
      <c r="G18" s="113" t="s">
        <v>193</v>
      </c>
      <c r="H18" s="114" t="s">
        <v>194</v>
      </c>
      <c r="I18" s="113" t="s">
        <v>172</v>
      </c>
      <c r="J18" s="113">
        <v>12.0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12.75" customHeight="1">
      <c r="A19" s="86"/>
      <c r="B19" s="111">
        <v>45667.0</v>
      </c>
      <c r="C19" s="112">
        <v>0.375</v>
      </c>
      <c r="D19" s="112">
        <v>0.4583333333333333</v>
      </c>
      <c r="E19" s="113">
        <v>0.0</v>
      </c>
      <c r="F19" s="113">
        <v>2.0</v>
      </c>
      <c r="G19" s="113" t="s">
        <v>195</v>
      </c>
      <c r="H19" s="114" t="s">
        <v>196</v>
      </c>
      <c r="I19" s="113" t="s">
        <v>172</v>
      </c>
      <c r="J19" s="113">
        <v>13.0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12.75" customHeight="1">
      <c r="A20" s="86"/>
      <c r="B20" s="111">
        <v>45669.0</v>
      </c>
      <c r="C20" s="112">
        <v>0.4166666666666667</v>
      </c>
      <c r="D20" s="112">
        <v>0.5</v>
      </c>
      <c r="E20" s="113">
        <v>0.0</v>
      </c>
      <c r="F20" s="113">
        <v>2.0</v>
      </c>
      <c r="G20" s="113" t="s">
        <v>197</v>
      </c>
      <c r="H20" s="114" t="s">
        <v>198</v>
      </c>
      <c r="I20" s="113" t="s">
        <v>172</v>
      </c>
      <c r="J20" s="113">
        <v>14.0</v>
      </c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2.75" customHeight="1">
      <c r="A21" s="86"/>
      <c r="B21" s="111">
        <v>45671.0</v>
      </c>
      <c r="C21" s="112">
        <v>0.4583333333333333</v>
      </c>
      <c r="D21" s="112">
        <v>0.5416666666666666</v>
      </c>
      <c r="E21" s="113">
        <v>0.0</v>
      </c>
      <c r="F21" s="113">
        <v>2.0</v>
      </c>
      <c r="G21" s="113" t="s">
        <v>199</v>
      </c>
      <c r="H21" s="114" t="s">
        <v>200</v>
      </c>
      <c r="I21" s="113" t="s">
        <v>172</v>
      </c>
      <c r="J21" s="113">
        <v>15.0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2.75" customHeight="1">
      <c r="A22" s="86"/>
      <c r="B22" s="111">
        <v>45673.0</v>
      </c>
      <c r="C22" s="112">
        <v>0.5833333333333334</v>
      </c>
      <c r="D22" s="112">
        <v>0.7083333333333334</v>
      </c>
      <c r="E22" s="113">
        <v>0.0</v>
      </c>
      <c r="F22" s="113">
        <v>3.0</v>
      </c>
      <c r="G22" s="113" t="s">
        <v>201</v>
      </c>
      <c r="H22" s="114" t="s">
        <v>202</v>
      </c>
      <c r="I22" s="113" t="s">
        <v>172</v>
      </c>
      <c r="J22" s="113">
        <v>16.0</v>
      </c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2.75" customHeight="1">
      <c r="A23" s="86"/>
      <c r="B23" s="111">
        <v>45675.0</v>
      </c>
      <c r="C23" s="112">
        <v>0.5</v>
      </c>
      <c r="D23" s="112">
        <v>0.5833333333333334</v>
      </c>
      <c r="E23" s="113">
        <v>0.0</v>
      </c>
      <c r="F23" s="113">
        <v>2.0</v>
      </c>
      <c r="G23" s="113" t="s">
        <v>203</v>
      </c>
      <c r="H23" s="114" t="s">
        <v>204</v>
      </c>
      <c r="I23" s="113" t="s">
        <v>172</v>
      </c>
      <c r="J23" s="113">
        <v>17.0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2.75" customHeight="1">
      <c r="A24" s="86"/>
      <c r="B24" s="111">
        <v>45677.0</v>
      </c>
      <c r="C24" s="112">
        <v>0.4166666666666667</v>
      </c>
      <c r="D24" s="112">
        <v>0.5208333333333334</v>
      </c>
      <c r="E24" s="113">
        <v>0.0</v>
      </c>
      <c r="F24" s="115">
        <v>45779.0</v>
      </c>
      <c r="G24" s="113" t="s">
        <v>205</v>
      </c>
      <c r="H24" s="114" t="s">
        <v>206</v>
      </c>
      <c r="I24" s="113" t="s">
        <v>172</v>
      </c>
      <c r="J24" s="113">
        <v>18.0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2.75" customHeight="1">
      <c r="A25" s="86"/>
      <c r="B25" s="111">
        <v>45679.0</v>
      </c>
      <c r="C25" s="112">
        <v>0.4583333333333333</v>
      </c>
      <c r="D25" s="112">
        <v>0.5625</v>
      </c>
      <c r="E25" s="113">
        <v>0.0</v>
      </c>
      <c r="F25" s="115">
        <v>45779.0</v>
      </c>
      <c r="G25" s="113" t="s">
        <v>207</v>
      </c>
      <c r="H25" s="114" t="s">
        <v>208</v>
      </c>
      <c r="I25" s="113" t="s">
        <v>172</v>
      </c>
      <c r="J25" s="113">
        <v>19.0</v>
      </c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2.75" customHeight="1">
      <c r="A26" s="86"/>
      <c r="B26" s="111">
        <v>45681.0</v>
      </c>
      <c r="C26" s="112">
        <v>0.375</v>
      </c>
      <c r="D26" s="112">
        <v>0.4791666666666667</v>
      </c>
      <c r="E26" s="113">
        <v>0.0</v>
      </c>
      <c r="F26" s="115">
        <v>45779.0</v>
      </c>
      <c r="G26" s="113" t="s">
        <v>209</v>
      </c>
      <c r="H26" s="114" t="s">
        <v>210</v>
      </c>
      <c r="I26" s="113" t="s">
        <v>172</v>
      </c>
      <c r="J26" s="113">
        <v>20.0</v>
      </c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2.75" customHeight="1">
      <c r="A27" s="86"/>
      <c r="B27" s="111">
        <v>45683.0</v>
      </c>
      <c r="C27" s="112">
        <v>0.5416666666666666</v>
      </c>
      <c r="D27" s="112">
        <v>0.625</v>
      </c>
      <c r="E27" s="113">
        <v>0.0</v>
      </c>
      <c r="F27" s="113">
        <v>2.0</v>
      </c>
      <c r="G27" s="113" t="s">
        <v>211</v>
      </c>
      <c r="H27" s="114" t="s">
        <v>212</v>
      </c>
      <c r="I27" s="113" t="s">
        <v>172</v>
      </c>
      <c r="J27" s="113">
        <v>2.0</v>
      </c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2.75" customHeight="1">
      <c r="A28" s="86"/>
      <c r="B28" s="116">
        <v>45695.0</v>
      </c>
      <c r="C28" s="112">
        <v>0.5416666666666666</v>
      </c>
      <c r="D28" s="112">
        <v>0.6666666666666666</v>
      </c>
      <c r="E28" s="113">
        <v>0.0</v>
      </c>
      <c r="F28" s="113">
        <v>3.0</v>
      </c>
      <c r="G28" s="113" t="s">
        <v>213</v>
      </c>
      <c r="H28" s="114" t="s">
        <v>214</v>
      </c>
      <c r="I28" s="113" t="s">
        <v>172</v>
      </c>
      <c r="J28" s="113">
        <v>10.0</v>
      </c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2.75" customHeight="1">
      <c r="A29" s="86"/>
      <c r="B29" s="116">
        <v>45696.0</v>
      </c>
      <c r="C29" s="112">
        <v>0.5833333333333334</v>
      </c>
      <c r="D29" s="112">
        <v>0.7083333333333334</v>
      </c>
      <c r="E29" s="113">
        <v>0.0</v>
      </c>
      <c r="F29" s="113">
        <v>3.0</v>
      </c>
      <c r="G29" s="117" t="s">
        <v>215</v>
      </c>
      <c r="H29" s="114" t="s">
        <v>216</v>
      </c>
      <c r="I29" s="113" t="s">
        <v>172</v>
      </c>
      <c r="J29" s="113">
        <v>11.0</v>
      </c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2.75" customHeight="1">
      <c r="A30" s="86"/>
      <c r="B30" s="116">
        <v>45697.0</v>
      </c>
      <c r="C30" s="112">
        <v>0.625</v>
      </c>
      <c r="D30" s="112">
        <v>0.75</v>
      </c>
      <c r="E30" s="113">
        <v>0.0</v>
      </c>
      <c r="F30" s="113">
        <v>3.0</v>
      </c>
      <c r="G30" s="117" t="s">
        <v>215</v>
      </c>
      <c r="H30" s="114" t="s">
        <v>217</v>
      </c>
      <c r="I30" s="113" t="s">
        <v>172</v>
      </c>
      <c r="J30" s="113">
        <v>12.0</v>
      </c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2.75" customHeight="1">
      <c r="A31" s="86"/>
      <c r="B31" s="116">
        <v>45698.0</v>
      </c>
      <c r="C31" s="112">
        <v>0.375</v>
      </c>
      <c r="D31" s="112">
        <v>0.4583333333333333</v>
      </c>
      <c r="E31" s="113">
        <v>0.0</v>
      </c>
      <c r="F31" s="113">
        <v>2.0</v>
      </c>
      <c r="G31" s="117" t="s">
        <v>218</v>
      </c>
      <c r="H31" s="114" t="s">
        <v>219</v>
      </c>
      <c r="I31" s="113" t="s">
        <v>172</v>
      </c>
      <c r="J31" s="113">
        <v>13.0</v>
      </c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2.75" customHeight="1">
      <c r="A32" s="86"/>
      <c r="B32" s="116">
        <v>45700.0</v>
      </c>
      <c r="C32" s="112">
        <v>0.4166666666666667</v>
      </c>
      <c r="D32" s="112">
        <v>0.5</v>
      </c>
      <c r="E32" s="113">
        <v>0.0</v>
      </c>
      <c r="F32" s="113">
        <v>2.0</v>
      </c>
      <c r="G32" s="117" t="s">
        <v>220</v>
      </c>
      <c r="H32" s="114" t="s">
        <v>221</v>
      </c>
      <c r="I32" s="113" t="s">
        <v>172</v>
      </c>
      <c r="J32" s="113">
        <v>14.0</v>
      </c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2.75" customHeight="1">
      <c r="A33" s="118"/>
      <c r="B33" s="116">
        <v>45702.0</v>
      </c>
      <c r="C33" s="112">
        <v>0.4583333333333333</v>
      </c>
      <c r="D33" s="112">
        <v>0.5416666666666666</v>
      </c>
      <c r="E33" s="113">
        <v>0.0</v>
      </c>
      <c r="F33" s="113">
        <v>2.0</v>
      </c>
      <c r="G33" s="117" t="s">
        <v>222</v>
      </c>
      <c r="H33" s="119" t="s">
        <v>223</v>
      </c>
      <c r="I33" s="113" t="s">
        <v>172</v>
      </c>
      <c r="J33" s="113">
        <v>15.0</v>
      </c>
      <c r="K33" s="120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2.75" customHeight="1">
      <c r="A34" s="121"/>
      <c r="L34" s="122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2.75" customHeight="1">
      <c r="L35" s="122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2.75" customHeight="1">
      <c r="L36" s="122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2.75" customHeight="1">
      <c r="L37" s="122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2.75" customHeight="1">
      <c r="L38" s="122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2.75" customHeight="1">
      <c r="L39" s="122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2.75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9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2.75" customHeight="1">
      <c r="A41" s="86"/>
      <c r="B41" s="123"/>
      <c r="C41" s="124"/>
      <c r="D41" s="124"/>
      <c r="E41" s="125"/>
      <c r="F41" s="125"/>
      <c r="G41" s="125"/>
      <c r="H41" s="125"/>
      <c r="I41" s="109"/>
      <c r="J41" s="12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2.75" customHeight="1">
      <c r="A42" s="86"/>
      <c r="B42" s="123"/>
      <c r="C42" s="124"/>
      <c r="D42" s="124"/>
      <c r="E42" s="125"/>
      <c r="F42" s="125"/>
      <c r="G42" s="125"/>
      <c r="H42" s="125"/>
      <c r="I42" s="109"/>
      <c r="J42" s="12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3.5" customHeight="1">
      <c r="A43" s="86"/>
      <c r="B43" s="123"/>
      <c r="C43" s="124"/>
      <c r="D43" s="124"/>
      <c r="E43" s="125"/>
      <c r="F43" s="125"/>
      <c r="G43" s="125"/>
      <c r="H43" s="125"/>
      <c r="I43" s="109"/>
      <c r="J43" s="12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2.7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2.7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2.7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2.7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2.7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2.7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2.7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2.7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2.7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2.7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2.7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2.7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2.7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2.7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2.7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2.7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2.7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2.7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2.7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2.7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2.7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2.7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2.7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2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2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2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2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2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2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2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2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2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2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2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2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2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2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2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2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2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2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2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2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2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2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2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2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2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2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2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2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2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2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2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2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2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2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2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2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2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2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2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2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2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2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2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2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2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2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2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2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2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2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2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2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2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2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2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2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2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2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2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2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2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2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2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2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2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2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2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2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2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2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2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2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2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2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2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2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2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2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2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2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2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2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2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2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2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2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2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2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2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2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2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2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2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2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2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2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2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2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2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2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2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2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2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2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2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2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2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2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2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2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2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2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2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2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2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2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2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2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2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2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2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2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2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2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2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2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2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2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2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2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2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2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2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2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2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2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2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2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2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2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2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2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2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2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2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2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2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2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2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2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2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2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2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2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2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2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2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2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2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2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2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2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2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2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2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2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2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2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2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2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2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2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3:F3"/>
    <mergeCell ref="I3:J3"/>
    <mergeCell ref="C4:F4"/>
    <mergeCell ref="I4:J4"/>
    <mergeCell ref="A34:L40"/>
    <mergeCell ref="B1:K1"/>
    <mergeCell ref="B2:J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3.38"/>
    <col customWidth="1" min="3" max="3" width="132.0"/>
    <col customWidth="1" min="4" max="6" width="10.0"/>
  </cols>
  <sheetData>
    <row r="1">
      <c r="A1" s="126" t="s">
        <v>154</v>
      </c>
    </row>
    <row r="2" ht="30.75" customHeight="1">
      <c r="A2" s="127"/>
      <c r="B2" s="128" t="s">
        <v>224</v>
      </c>
      <c r="D2" s="127"/>
    </row>
    <row r="3" ht="15.75" customHeight="1">
      <c r="A3" s="127"/>
      <c r="B3" s="129" t="s">
        <v>166</v>
      </c>
      <c r="C3" s="129" t="s">
        <v>167</v>
      </c>
      <c r="D3" s="127"/>
    </row>
    <row r="4">
      <c r="A4" s="127"/>
      <c r="B4" s="129" t="s">
        <v>225</v>
      </c>
      <c r="C4" s="117" t="s">
        <v>226</v>
      </c>
      <c r="D4" s="127"/>
    </row>
    <row r="5">
      <c r="A5" s="127"/>
      <c r="B5" s="129" t="s">
        <v>227</v>
      </c>
      <c r="C5" s="117" t="s">
        <v>228</v>
      </c>
      <c r="D5" s="127"/>
    </row>
    <row r="6">
      <c r="A6" s="127"/>
      <c r="B6" s="129" t="s">
        <v>229</v>
      </c>
      <c r="C6" s="117" t="s">
        <v>230</v>
      </c>
      <c r="D6" s="127"/>
    </row>
    <row r="7">
      <c r="A7" s="127"/>
      <c r="B7" s="129" t="s">
        <v>177</v>
      </c>
      <c r="C7" s="117" t="s">
        <v>231</v>
      </c>
      <c r="D7" s="127"/>
    </row>
    <row r="8">
      <c r="A8" s="127"/>
      <c r="B8" s="129" t="s">
        <v>232</v>
      </c>
      <c r="C8" s="117" t="s">
        <v>233</v>
      </c>
      <c r="D8" s="127"/>
    </row>
    <row r="9">
      <c r="A9" s="127"/>
      <c r="B9" s="129" t="s">
        <v>234</v>
      </c>
      <c r="C9" s="117" t="s">
        <v>235</v>
      </c>
      <c r="D9" s="127"/>
    </row>
    <row r="10">
      <c r="A10" s="127"/>
      <c r="B10" s="129" t="s">
        <v>183</v>
      </c>
      <c r="C10" s="117" t="s">
        <v>236</v>
      </c>
      <c r="D10" s="127"/>
    </row>
    <row r="11">
      <c r="A11" s="127"/>
      <c r="B11" s="129" t="s">
        <v>185</v>
      </c>
      <c r="C11" s="117" t="s">
        <v>237</v>
      </c>
      <c r="D11" s="127"/>
    </row>
    <row r="12">
      <c r="A12" s="127"/>
      <c r="B12" s="129" t="s">
        <v>238</v>
      </c>
      <c r="C12" s="117" t="s">
        <v>239</v>
      </c>
      <c r="D12" s="127"/>
    </row>
    <row r="13">
      <c r="A13" s="127"/>
      <c r="B13" s="129" t="s">
        <v>240</v>
      </c>
      <c r="C13" s="117" t="s">
        <v>241</v>
      </c>
      <c r="D13" s="127"/>
    </row>
    <row r="14">
      <c r="A14" s="127"/>
      <c r="B14" s="129" t="s">
        <v>191</v>
      </c>
      <c r="C14" s="117" t="s">
        <v>242</v>
      </c>
      <c r="D14" s="127"/>
    </row>
    <row r="15">
      <c r="A15" s="127"/>
      <c r="B15" s="129" t="s">
        <v>193</v>
      </c>
      <c r="C15" s="117" t="s">
        <v>243</v>
      </c>
      <c r="D15" s="127"/>
    </row>
    <row r="16">
      <c r="A16" s="127"/>
      <c r="B16" s="129" t="s">
        <v>244</v>
      </c>
      <c r="C16" s="117" t="s">
        <v>245</v>
      </c>
      <c r="D16" s="127"/>
    </row>
    <row r="17">
      <c r="A17" s="127"/>
      <c r="B17" s="129" t="s">
        <v>197</v>
      </c>
      <c r="C17" s="117" t="s">
        <v>246</v>
      </c>
      <c r="D17" s="127"/>
    </row>
    <row r="18">
      <c r="A18" s="127"/>
      <c r="B18" s="129" t="s">
        <v>247</v>
      </c>
      <c r="C18" s="117" t="s">
        <v>248</v>
      </c>
      <c r="D18" s="127"/>
    </row>
    <row r="19">
      <c r="A19" s="127"/>
      <c r="B19" s="129" t="s">
        <v>201</v>
      </c>
      <c r="C19" s="117" t="s">
        <v>249</v>
      </c>
      <c r="D19" s="127"/>
    </row>
    <row r="20">
      <c r="A20" s="127"/>
      <c r="B20" s="129" t="s">
        <v>203</v>
      </c>
      <c r="C20" s="117" t="s">
        <v>250</v>
      </c>
      <c r="D20" s="127"/>
    </row>
    <row r="21">
      <c r="A21" s="130"/>
      <c r="B21" s="129" t="s">
        <v>205</v>
      </c>
      <c r="C21" s="117" t="s">
        <v>251</v>
      </c>
      <c r="D21" s="130"/>
    </row>
    <row r="22">
      <c r="A22" s="130"/>
      <c r="B22" s="129" t="s">
        <v>207</v>
      </c>
      <c r="C22" s="117" t="s">
        <v>252</v>
      </c>
      <c r="D22" s="130"/>
    </row>
    <row r="23">
      <c r="A23" s="130"/>
      <c r="B23" s="129" t="s">
        <v>209</v>
      </c>
      <c r="C23" s="117" t="s">
        <v>253</v>
      </c>
      <c r="D23" s="130"/>
    </row>
    <row r="24">
      <c r="A24" s="130"/>
      <c r="B24" s="129" t="s">
        <v>211</v>
      </c>
      <c r="C24" s="117" t="s">
        <v>254</v>
      </c>
      <c r="D24" s="130"/>
    </row>
    <row r="25">
      <c r="A25" s="130"/>
      <c r="B25" s="129" t="s">
        <v>255</v>
      </c>
      <c r="C25" s="117" t="s">
        <v>256</v>
      </c>
      <c r="D25" s="130"/>
    </row>
    <row r="26">
      <c r="A26" s="130"/>
      <c r="B26" s="129" t="s">
        <v>257</v>
      </c>
      <c r="C26" s="117" t="s">
        <v>258</v>
      </c>
      <c r="D26" s="130"/>
    </row>
    <row r="27">
      <c r="A27" s="130"/>
      <c r="B27" s="129" t="s">
        <v>259</v>
      </c>
      <c r="C27" s="117" t="s">
        <v>260</v>
      </c>
      <c r="D27" s="130"/>
    </row>
    <row r="28">
      <c r="A28" s="130"/>
      <c r="B28" s="129" t="s">
        <v>261</v>
      </c>
      <c r="C28" s="117" t="s">
        <v>262</v>
      </c>
      <c r="D28" s="130"/>
    </row>
    <row r="29">
      <c r="A29" s="130"/>
      <c r="B29" s="129" t="s">
        <v>263</v>
      </c>
      <c r="C29" s="117" t="s">
        <v>264</v>
      </c>
      <c r="D29" s="130"/>
    </row>
    <row r="30" ht="12.0" customHeight="1">
      <c r="A30" s="130"/>
      <c r="B30" s="130"/>
      <c r="C30" s="130"/>
      <c r="D30" s="130"/>
    </row>
    <row r="31" ht="12.0" customHeight="1">
      <c r="A31" s="130"/>
      <c r="B31" s="131"/>
      <c r="C31" s="131"/>
      <c r="D31" s="130"/>
    </row>
    <row r="32" ht="12.0" customHeight="1">
      <c r="A32" s="130"/>
      <c r="B32" s="131"/>
      <c r="C32" s="131"/>
      <c r="D32" s="130"/>
    </row>
    <row r="33" ht="12.0" customHeight="1">
      <c r="B33" s="132"/>
      <c r="C33" s="132"/>
    </row>
    <row r="34" ht="12.0" customHeight="1">
      <c r="B34" s="132"/>
      <c r="C34" s="132"/>
    </row>
    <row r="35" ht="12.0" customHeight="1">
      <c r="B35" s="132"/>
      <c r="C35" s="132"/>
    </row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B2:C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20.75"/>
    <col customWidth="1" min="3" max="3" width="4.75"/>
    <col customWidth="1" min="4" max="4" width="20.75"/>
    <col customWidth="1" min="5" max="5" width="4.75"/>
    <col customWidth="1" min="6" max="6" width="20.75"/>
    <col customWidth="1" min="7" max="7" width="4.75"/>
    <col customWidth="1" min="8" max="8" width="20.75"/>
    <col customWidth="1" min="9" max="9" width="4.75"/>
    <col customWidth="1" min="10" max="10" width="20.75"/>
    <col customWidth="1" min="11" max="11" width="4.75"/>
    <col customWidth="1" min="12" max="12" width="20.75"/>
    <col customWidth="1" min="13" max="13" width="4.75"/>
    <col customWidth="1" min="14" max="14" width="20.75"/>
    <col customWidth="1" min="15" max="26" width="10.0"/>
  </cols>
  <sheetData>
    <row r="1" ht="13.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ht="16.5" customHeight="1">
      <c r="A2" s="133"/>
      <c r="B2" s="133"/>
      <c r="C2" s="134" t="s">
        <v>265</v>
      </c>
      <c r="D2" s="135"/>
      <c r="E2" s="135"/>
      <c r="F2" s="135"/>
      <c r="G2" s="135"/>
      <c r="H2" s="136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ht="15.0" customHeight="1">
      <c r="A3" s="133"/>
      <c r="B3" s="133"/>
      <c r="C3" s="137">
        <v>10.0</v>
      </c>
      <c r="D3" s="133" t="s">
        <v>266</v>
      </c>
      <c r="E3" s="133">
        <v>50.0</v>
      </c>
      <c r="F3" s="133" t="s">
        <v>267</v>
      </c>
      <c r="G3" s="133">
        <v>90.0</v>
      </c>
      <c r="H3" s="138" t="s">
        <v>268</v>
      </c>
      <c r="I3" s="133"/>
      <c r="J3" s="139" t="s">
        <v>269</v>
      </c>
      <c r="L3" s="140">
        <f>SUM(L14,L21,L28,L35,L42,L49,L56,L62,L68,L74,L80,L86,L92,L98,L104,L110,L116,L122,L128,L134,L140,L146)</f>
        <v>805</v>
      </c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ht="13.5" customHeight="1">
      <c r="A4" s="133"/>
      <c r="B4" s="133"/>
      <c r="C4" s="137">
        <v>20.0</v>
      </c>
      <c r="D4" s="133" t="s">
        <v>270</v>
      </c>
      <c r="E4" s="133">
        <v>60.0</v>
      </c>
      <c r="F4" s="133" t="s">
        <v>271</v>
      </c>
      <c r="G4" s="133">
        <v>100.0</v>
      </c>
      <c r="H4" s="138" t="s">
        <v>272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ht="13.5" customHeight="1">
      <c r="A5" s="133"/>
      <c r="B5" s="133"/>
      <c r="C5" s="137">
        <v>30.0</v>
      </c>
      <c r="D5" s="133" t="s">
        <v>273</v>
      </c>
      <c r="E5" s="133">
        <v>70.0</v>
      </c>
      <c r="F5" s="133" t="s">
        <v>274</v>
      </c>
      <c r="G5" s="133"/>
      <c r="H5" s="138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ht="13.5" customHeight="1">
      <c r="A6" s="133"/>
      <c r="B6" s="133"/>
      <c r="C6" s="141">
        <v>40.0</v>
      </c>
      <c r="D6" s="142" t="s">
        <v>275</v>
      </c>
      <c r="E6" s="142">
        <v>80.0</v>
      </c>
      <c r="F6" s="142" t="s">
        <v>276</v>
      </c>
      <c r="G6" s="142"/>
      <c r="H6" s="14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ht="13.5" customHeight="1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ht="16.5" customHeight="1">
      <c r="A8" s="133"/>
      <c r="B8" s="144" t="s">
        <v>277</v>
      </c>
      <c r="C8" s="145" t="s">
        <v>117</v>
      </c>
      <c r="G8" s="146"/>
      <c r="H8" s="146" t="s">
        <v>278</v>
      </c>
      <c r="I8" s="146"/>
      <c r="J8" s="144" t="s">
        <v>161</v>
      </c>
      <c r="K8" s="147">
        <v>45327.0</v>
      </c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ht="16.5" customHeight="1">
      <c r="A9" s="133"/>
      <c r="B9" s="144" t="s">
        <v>279</v>
      </c>
      <c r="C9" s="148" t="s">
        <v>280</v>
      </c>
      <c r="G9" s="146"/>
      <c r="H9" s="146"/>
      <c r="I9" s="146"/>
      <c r="J9" s="144" t="s">
        <v>12</v>
      </c>
      <c r="K9" s="149" t="s">
        <v>154</v>
      </c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ht="14.25" customHeight="1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ht="5.25" customHeight="1">
      <c r="A11" s="133"/>
      <c r="B11" s="150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6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ht="13.5" customHeight="1">
      <c r="A12" s="151"/>
      <c r="B12" s="152" t="s">
        <v>161</v>
      </c>
      <c r="C12" s="153"/>
      <c r="D12" s="154" t="s">
        <v>281</v>
      </c>
      <c r="E12" s="153"/>
      <c r="F12" s="154" t="s">
        <v>282</v>
      </c>
      <c r="G12" s="153"/>
      <c r="H12" s="154" t="s">
        <v>283</v>
      </c>
      <c r="I12" s="153"/>
      <c r="J12" s="154" t="s">
        <v>284</v>
      </c>
      <c r="K12" s="153"/>
      <c r="L12" s="154" t="s">
        <v>285</v>
      </c>
      <c r="M12" s="153"/>
      <c r="N12" s="155" t="s">
        <v>286</v>
      </c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ht="13.5" customHeight="1">
      <c r="A13" s="133"/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8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ht="13.5" customHeight="1">
      <c r="A14" s="133"/>
      <c r="B14" s="159">
        <v>45665.0</v>
      </c>
      <c r="C14" s="157"/>
      <c r="D14" s="160">
        <v>1.0</v>
      </c>
      <c r="E14" s="157"/>
      <c r="F14" s="160">
        <v>10.0</v>
      </c>
      <c r="G14" s="157"/>
      <c r="H14" s="160" t="s">
        <v>142</v>
      </c>
      <c r="I14" s="157"/>
      <c r="J14" s="160" t="s">
        <v>287</v>
      </c>
      <c r="K14" s="157"/>
      <c r="L14" s="160">
        <v>15.0</v>
      </c>
      <c r="M14" s="157"/>
      <c r="N14" s="160" t="s">
        <v>288</v>
      </c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ht="13.5" customHeight="1">
      <c r="A15" s="133"/>
      <c r="B15" s="156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8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ht="15.0" customHeight="1">
      <c r="A16" s="133"/>
      <c r="B16" s="152" t="s">
        <v>289</v>
      </c>
      <c r="C16" s="161"/>
      <c r="D16" s="160"/>
      <c r="E16" s="160"/>
      <c r="F16" s="162" t="s">
        <v>290</v>
      </c>
      <c r="G16" s="160"/>
      <c r="H16" s="160"/>
      <c r="I16" s="160"/>
      <c r="J16" s="160"/>
      <c r="K16" s="160"/>
      <c r="L16" s="160"/>
      <c r="M16" s="160"/>
      <c r="N16" s="160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ht="7.5" customHeight="1">
      <c r="A17" s="133"/>
      <c r="B17" s="163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5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ht="5.25" customHeight="1">
      <c r="A18" s="133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ht="13.5" customHeight="1">
      <c r="A19" s="151"/>
      <c r="B19" s="152" t="s">
        <v>161</v>
      </c>
      <c r="C19" s="153"/>
      <c r="D19" s="154" t="s">
        <v>281</v>
      </c>
      <c r="E19" s="153"/>
      <c r="F19" s="154" t="s">
        <v>282</v>
      </c>
      <c r="G19" s="153"/>
      <c r="H19" s="154" t="s">
        <v>283</v>
      </c>
      <c r="I19" s="153"/>
      <c r="J19" s="154" t="s">
        <v>284</v>
      </c>
      <c r="K19" s="153"/>
      <c r="L19" s="154" t="s">
        <v>291</v>
      </c>
      <c r="M19" s="153"/>
      <c r="N19" s="155" t="s">
        <v>286</v>
      </c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ht="13.5" customHeight="1">
      <c r="A20" s="133"/>
      <c r="B20" s="156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8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ht="13.5" customHeight="1">
      <c r="A21" s="133"/>
      <c r="B21" s="159">
        <v>45669.0</v>
      </c>
      <c r="C21" s="157"/>
      <c r="D21" s="160">
        <v>2.0</v>
      </c>
      <c r="E21" s="157"/>
      <c r="F21" s="160">
        <v>20.0</v>
      </c>
      <c r="G21" s="157"/>
      <c r="H21" s="169" t="s">
        <v>292</v>
      </c>
      <c r="I21" s="157"/>
      <c r="J21" s="169" t="s">
        <v>146</v>
      </c>
      <c r="K21" s="157"/>
      <c r="L21" s="160">
        <v>30.0</v>
      </c>
      <c r="M21" s="157"/>
      <c r="N21" s="160" t="s">
        <v>288</v>
      </c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ht="13.5" customHeight="1">
      <c r="A22" s="133"/>
      <c r="B22" s="156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8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ht="15.0" customHeight="1">
      <c r="A23" s="133"/>
      <c r="B23" s="152" t="s">
        <v>289</v>
      </c>
      <c r="C23" s="161"/>
      <c r="D23" s="160"/>
      <c r="E23" s="160"/>
      <c r="F23" s="162" t="s">
        <v>293</v>
      </c>
      <c r="G23" s="160"/>
      <c r="H23" s="160"/>
      <c r="I23" s="160"/>
      <c r="J23" s="160"/>
      <c r="K23" s="160"/>
      <c r="L23" s="160"/>
      <c r="M23" s="160"/>
      <c r="N23" s="160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ht="7.5" customHeight="1">
      <c r="A24" s="133"/>
      <c r="B24" s="163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ht="5.25" customHeight="1">
      <c r="A25" s="133"/>
      <c r="B25" s="166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8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ht="13.5" customHeight="1">
      <c r="A26" s="151"/>
      <c r="B26" s="152" t="s">
        <v>161</v>
      </c>
      <c r="C26" s="153"/>
      <c r="D26" s="154" t="s">
        <v>281</v>
      </c>
      <c r="E26" s="153"/>
      <c r="F26" s="154" t="s">
        <v>282</v>
      </c>
      <c r="G26" s="153"/>
      <c r="H26" s="154" t="s">
        <v>283</v>
      </c>
      <c r="I26" s="153"/>
      <c r="J26" s="154" t="s">
        <v>284</v>
      </c>
      <c r="K26" s="153"/>
      <c r="L26" s="154" t="s">
        <v>291</v>
      </c>
      <c r="M26" s="153"/>
      <c r="N26" s="155" t="s">
        <v>286</v>
      </c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ht="13.5" customHeight="1">
      <c r="A27" s="133"/>
      <c r="B27" s="156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ht="13.5" customHeight="1">
      <c r="A28" s="133"/>
      <c r="B28" s="159">
        <v>45671.0</v>
      </c>
      <c r="C28" s="157"/>
      <c r="D28" s="160">
        <v>3.0</v>
      </c>
      <c r="E28" s="157"/>
      <c r="F28" s="160">
        <v>30.0</v>
      </c>
      <c r="G28" s="157"/>
      <c r="H28" s="169" t="s">
        <v>294</v>
      </c>
      <c r="I28" s="157"/>
      <c r="J28" s="160" t="s">
        <v>287</v>
      </c>
      <c r="K28" s="157"/>
      <c r="L28" s="160">
        <v>45.0</v>
      </c>
      <c r="M28" s="157"/>
      <c r="N28" s="160" t="s">
        <v>288</v>
      </c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ht="13.5" customHeight="1">
      <c r="A29" s="133"/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8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ht="15.0" customHeight="1">
      <c r="A30" s="133"/>
      <c r="B30" s="152" t="s">
        <v>289</v>
      </c>
      <c r="C30" s="161"/>
      <c r="D30" s="160"/>
      <c r="E30" s="160"/>
      <c r="F30" s="162" t="s">
        <v>295</v>
      </c>
      <c r="G30" s="160"/>
      <c r="H30" s="160"/>
      <c r="I30" s="160"/>
      <c r="J30" s="160"/>
      <c r="K30" s="160"/>
      <c r="L30" s="160"/>
      <c r="M30" s="160"/>
      <c r="N30" s="160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ht="7.5" customHeight="1">
      <c r="A31" s="133"/>
      <c r="B31" s="163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5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ht="5.25" customHeight="1">
      <c r="A32" s="133"/>
      <c r="B32" s="166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8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ht="13.5" customHeight="1">
      <c r="A33" s="151"/>
      <c r="B33" s="152" t="s">
        <v>161</v>
      </c>
      <c r="C33" s="153"/>
      <c r="D33" s="154" t="s">
        <v>281</v>
      </c>
      <c r="E33" s="153"/>
      <c r="F33" s="154" t="s">
        <v>282</v>
      </c>
      <c r="G33" s="153"/>
      <c r="H33" s="154" t="s">
        <v>283</v>
      </c>
      <c r="I33" s="153"/>
      <c r="J33" s="154" t="s">
        <v>284</v>
      </c>
      <c r="K33" s="153"/>
      <c r="L33" s="154" t="s">
        <v>291</v>
      </c>
      <c r="M33" s="153"/>
      <c r="N33" s="155" t="s">
        <v>286</v>
      </c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ht="13.5" customHeight="1">
      <c r="A34" s="133"/>
      <c r="B34" s="156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8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ht="13.5" customHeight="1">
      <c r="A35" s="133"/>
      <c r="B35" s="159">
        <v>45674.0</v>
      </c>
      <c r="C35" s="157"/>
      <c r="D35" s="160">
        <v>4.0</v>
      </c>
      <c r="E35" s="157"/>
      <c r="F35" s="160">
        <v>40.0</v>
      </c>
      <c r="G35" s="157"/>
      <c r="H35" s="169" t="s">
        <v>296</v>
      </c>
      <c r="I35" s="157"/>
      <c r="J35" s="169" t="s">
        <v>146</v>
      </c>
      <c r="K35" s="157"/>
      <c r="L35" s="160">
        <v>25.0</v>
      </c>
      <c r="M35" s="157"/>
      <c r="N35" s="160" t="s">
        <v>288</v>
      </c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ht="13.5" customHeight="1">
      <c r="A36" s="133"/>
      <c r="B36" s="156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8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ht="15.0" customHeight="1">
      <c r="A37" s="133"/>
      <c r="B37" s="152" t="s">
        <v>289</v>
      </c>
      <c r="C37" s="161"/>
      <c r="D37" s="170"/>
      <c r="E37" s="170"/>
      <c r="F37" s="171" t="s">
        <v>297</v>
      </c>
      <c r="G37" s="170"/>
      <c r="H37" s="170"/>
      <c r="I37" s="170"/>
      <c r="J37" s="170"/>
      <c r="K37" s="170"/>
      <c r="L37" s="170"/>
      <c r="M37" s="170"/>
      <c r="N37" s="172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ht="7.5" customHeight="1">
      <c r="A38" s="133"/>
      <c r="B38" s="163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5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ht="5.25" customHeight="1">
      <c r="A39" s="133"/>
      <c r="B39" s="166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8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ht="13.5" customHeight="1">
      <c r="A40" s="151"/>
      <c r="B40" s="152" t="s">
        <v>161</v>
      </c>
      <c r="C40" s="153"/>
      <c r="D40" s="154" t="s">
        <v>281</v>
      </c>
      <c r="E40" s="153"/>
      <c r="F40" s="154" t="s">
        <v>282</v>
      </c>
      <c r="G40" s="153"/>
      <c r="H40" s="154" t="s">
        <v>283</v>
      </c>
      <c r="I40" s="153"/>
      <c r="J40" s="154" t="s">
        <v>284</v>
      </c>
      <c r="K40" s="153"/>
      <c r="L40" s="154" t="s">
        <v>291</v>
      </c>
      <c r="M40" s="153"/>
      <c r="N40" s="155" t="s">
        <v>286</v>
      </c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ht="13.5" customHeight="1">
      <c r="A41" s="133"/>
      <c r="B41" s="156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8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ht="13.5" customHeight="1">
      <c r="A42" s="133"/>
      <c r="B42" s="159">
        <v>45678.0</v>
      </c>
      <c r="C42" s="157"/>
      <c r="D42" s="160">
        <v>5.0</v>
      </c>
      <c r="E42" s="157"/>
      <c r="F42" s="160">
        <v>50.0</v>
      </c>
      <c r="G42" s="157"/>
      <c r="H42" s="169" t="s">
        <v>143</v>
      </c>
      <c r="I42" s="157"/>
      <c r="J42" s="169" t="s">
        <v>298</v>
      </c>
      <c r="K42" s="157"/>
      <c r="L42" s="160">
        <v>60.0</v>
      </c>
      <c r="M42" s="157"/>
      <c r="N42" s="160" t="s">
        <v>288</v>
      </c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ht="13.5" customHeight="1">
      <c r="A43" s="133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8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ht="15.0" customHeight="1">
      <c r="A44" s="133"/>
      <c r="B44" s="152" t="s">
        <v>289</v>
      </c>
      <c r="C44" s="161"/>
      <c r="D44" s="170"/>
      <c r="E44" s="170"/>
      <c r="F44" s="171" t="s">
        <v>299</v>
      </c>
      <c r="G44" s="170"/>
      <c r="H44" s="170"/>
      <c r="I44" s="170"/>
      <c r="J44" s="170"/>
      <c r="K44" s="170"/>
      <c r="L44" s="170"/>
      <c r="M44" s="170"/>
      <c r="N44" s="172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ht="7.5" customHeight="1">
      <c r="A45" s="133"/>
      <c r="B45" s="163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5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ht="5.25" customHeight="1">
      <c r="A46" s="133"/>
      <c r="B46" s="166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8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ht="13.5" customHeight="1">
      <c r="A47" s="151"/>
      <c r="B47" s="152" t="s">
        <v>161</v>
      </c>
      <c r="C47" s="153"/>
      <c r="D47" s="154" t="s">
        <v>281</v>
      </c>
      <c r="E47" s="153"/>
      <c r="F47" s="154" t="s">
        <v>282</v>
      </c>
      <c r="G47" s="153"/>
      <c r="H47" s="154" t="s">
        <v>283</v>
      </c>
      <c r="I47" s="153"/>
      <c r="J47" s="154" t="s">
        <v>284</v>
      </c>
      <c r="K47" s="153"/>
      <c r="L47" s="154" t="s">
        <v>291</v>
      </c>
      <c r="M47" s="153"/>
      <c r="N47" s="155" t="s">
        <v>286</v>
      </c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ht="13.5" customHeight="1">
      <c r="A48" s="133"/>
      <c r="B48" s="156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8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ht="13.5" customHeight="1">
      <c r="A49" s="133"/>
      <c r="B49" s="159">
        <v>45679.0</v>
      </c>
      <c r="C49" s="157"/>
      <c r="D49" s="160">
        <v>6.0</v>
      </c>
      <c r="E49" s="157"/>
      <c r="F49" s="169">
        <v>60.0</v>
      </c>
      <c r="G49" s="157"/>
      <c r="H49" s="169" t="s">
        <v>300</v>
      </c>
      <c r="I49" s="157"/>
      <c r="J49" s="169" t="s">
        <v>146</v>
      </c>
      <c r="K49" s="157"/>
      <c r="L49" s="160">
        <v>20.0</v>
      </c>
      <c r="M49" s="157"/>
      <c r="N49" s="160" t="s">
        <v>288</v>
      </c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ht="13.5" customHeight="1">
      <c r="A50" s="133"/>
      <c r="B50" s="156"/>
      <c r="C50" s="157"/>
      <c r="D50" s="157"/>
      <c r="E50" s="157"/>
      <c r="F50" s="171" t="s">
        <v>301</v>
      </c>
      <c r="G50" s="157"/>
      <c r="H50" s="157"/>
      <c r="I50" s="157"/>
      <c r="J50" s="157"/>
      <c r="K50" s="157"/>
      <c r="L50" s="157"/>
      <c r="M50" s="157"/>
      <c r="N50" s="158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ht="15.0" customHeight="1">
      <c r="A51" s="133"/>
      <c r="B51" s="152" t="s">
        <v>289</v>
      </c>
      <c r="C51" s="161"/>
      <c r="D51" s="170"/>
      <c r="E51" s="170"/>
      <c r="G51" s="170"/>
      <c r="H51" s="170"/>
      <c r="I51" s="170"/>
      <c r="J51" s="170"/>
      <c r="K51" s="170"/>
      <c r="L51" s="170"/>
      <c r="M51" s="170"/>
      <c r="N51" s="172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ht="7.5" customHeight="1">
      <c r="A52" s="133"/>
      <c r="B52" s="163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5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ht="5.25" customHeight="1">
      <c r="A53" s="133"/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8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ht="13.5" customHeight="1">
      <c r="A54" s="151"/>
      <c r="B54" s="152" t="s">
        <v>161</v>
      </c>
      <c r="C54" s="153"/>
      <c r="D54" s="154" t="s">
        <v>281</v>
      </c>
      <c r="E54" s="153"/>
      <c r="F54" s="154" t="s">
        <v>282</v>
      </c>
      <c r="G54" s="153"/>
      <c r="H54" s="154" t="s">
        <v>283</v>
      </c>
      <c r="I54" s="153"/>
      <c r="J54" s="154" t="s">
        <v>284</v>
      </c>
      <c r="K54" s="153"/>
      <c r="L54" s="154" t="s">
        <v>291</v>
      </c>
      <c r="M54" s="153"/>
      <c r="N54" s="155" t="s">
        <v>286</v>
      </c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ht="13.5" customHeight="1">
      <c r="A55" s="133"/>
      <c r="B55" s="156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8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ht="13.5" customHeight="1">
      <c r="A56" s="133"/>
      <c r="B56" s="159">
        <v>45679.0</v>
      </c>
      <c r="C56" s="157"/>
      <c r="D56" s="160">
        <v>7.0</v>
      </c>
      <c r="E56" s="157"/>
      <c r="F56" s="160">
        <v>70.0</v>
      </c>
      <c r="G56" s="157"/>
      <c r="H56" s="169" t="s">
        <v>143</v>
      </c>
      <c r="I56" s="157"/>
      <c r="J56" s="169" t="s">
        <v>146</v>
      </c>
      <c r="K56" s="157"/>
      <c r="L56" s="160">
        <v>35.0</v>
      </c>
      <c r="M56" s="157"/>
      <c r="N56" s="160" t="s">
        <v>288</v>
      </c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ht="13.5" customHeight="1">
      <c r="A57" s="133"/>
      <c r="B57" s="15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8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ht="15.0" customHeight="1">
      <c r="A58" s="133"/>
      <c r="B58" s="152" t="s">
        <v>289</v>
      </c>
      <c r="C58" s="161"/>
      <c r="D58" s="160"/>
      <c r="E58" s="160"/>
      <c r="F58" s="162" t="s">
        <v>302</v>
      </c>
      <c r="G58" s="160"/>
      <c r="H58" s="160"/>
      <c r="I58" s="160"/>
      <c r="J58" s="160"/>
      <c r="K58" s="160"/>
      <c r="L58" s="160"/>
      <c r="M58" s="160"/>
      <c r="N58" s="160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ht="7.5" customHeight="1">
      <c r="A59" s="133"/>
      <c r="B59" s="163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5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ht="14.25" customHeight="1">
      <c r="A60" s="133"/>
      <c r="B60" s="152" t="s">
        <v>161</v>
      </c>
      <c r="C60" s="153"/>
      <c r="D60" s="154" t="s">
        <v>281</v>
      </c>
      <c r="E60" s="153"/>
      <c r="F60" s="154" t="s">
        <v>282</v>
      </c>
      <c r="G60" s="153"/>
      <c r="H60" s="154" t="s">
        <v>283</v>
      </c>
      <c r="I60" s="153"/>
      <c r="J60" s="154" t="s">
        <v>284</v>
      </c>
      <c r="K60" s="153"/>
      <c r="L60" s="154" t="s">
        <v>291</v>
      </c>
      <c r="M60" s="153"/>
      <c r="N60" s="155" t="s">
        <v>286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ht="13.5" customHeight="1">
      <c r="A61" s="133"/>
      <c r="B61" s="156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8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ht="13.5" customHeight="1">
      <c r="A62" s="133"/>
      <c r="B62" s="159">
        <v>45700.0</v>
      </c>
      <c r="C62" s="157"/>
      <c r="D62" s="160">
        <v>8.0</v>
      </c>
      <c r="E62" s="157"/>
      <c r="F62" s="160">
        <v>80.0</v>
      </c>
      <c r="G62" s="157"/>
      <c r="H62" s="169" t="s">
        <v>292</v>
      </c>
      <c r="I62" s="157"/>
      <c r="J62" s="169" t="s">
        <v>298</v>
      </c>
      <c r="K62" s="157"/>
      <c r="L62" s="160">
        <v>50.0</v>
      </c>
      <c r="M62" s="157"/>
      <c r="N62" s="160" t="s">
        <v>288</v>
      </c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ht="13.5" customHeight="1">
      <c r="A63" s="133"/>
      <c r="B63" s="156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8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ht="15.0" customHeight="1">
      <c r="A64" s="133"/>
      <c r="B64" s="152" t="s">
        <v>289</v>
      </c>
      <c r="C64" s="161"/>
      <c r="D64" s="160"/>
      <c r="E64" s="160"/>
      <c r="F64" s="160" t="s">
        <v>303</v>
      </c>
      <c r="G64" s="160"/>
      <c r="H64" s="160"/>
      <c r="I64" s="160"/>
      <c r="J64" s="160"/>
      <c r="K64" s="160"/>
      <c r="L64" s="160"/>
      <c r="M64" s="160"/>
      <c r="N64" s="160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ht="14.25" customHeight="1">
      <c r="A65" s="133"/>
      <c r="B65" s="163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5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ht="14.25" customHeight="1">
      <c r="A66" s="133"/>
      <c r="B66" s="152" t="s">
        <v>161</v>
      </c>
      <c r="C66" s="153"/>
      <c r="D66" s="154" t="s">
        <v>281</v>
      </c>
      <c r="E66" s="153"/>
      <c r="F66" s="154" t="s">
        <v>282</v>
      </c>
      <c r="G66" s="153"/>
      <c r="H66" s="154" t="s">
        <v>283</v>
      </c>
      <c r="I66" s="153"/>
      <c r="J66" s="154" t="s">
        <v>284</v>
      </c>
      <c r="K66" s="153"/>
      <c r="L66" s="154" t="s">
        <v>291</v>
      </c>
      <c r="M66" s="153"/>
      <c r="N66" s="155" t="s">
        <v>286</v>
      </c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ht="13.5" customHeight="1">
      <c r="A67" s="133"/>
      <c r="B67" s="156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8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ht="13.5" customHeight="1">
      <c r="A68" s="133"/>
      <c r="B68" s="159">
        <v>45700.0</v>
      </c>
      <c r="C68" s="157"/>
      <c r="D68" s="160">
        <v>9.0</v>
      </c>
      <c r="E68" s="157"/>
      <c r="F68" s="160">
        <v>90.0</v>
      </c>
      <c r="G68" s="157"/>
      <c r="H68" s="169" t="s">
        <v>296</v>
      </c>
      <c r="I68" s="157"/>
      <c r="J68" s="169" t="s">
        <v>146</v>
      </c>
      <c r="K68" s="157"/>
      <c r="L68" s="160">
        <v>40.0</v>
      </c>
      <c r="M68" s="157"/>
      <c r="N68" s="160" t="s">
        <v>288</v>
      </c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ht="13.5" customHeight="1">
      <c r="A69" s="133"/>
      <c r="B69" s="156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8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ht="15.0" customHeight="1">
      <c r="A70" s="133"/>
      <c r="B70" s="152" t="s">
        <v>289</v>
      </c>
      <c r="C70" s="161"/>
      <c r="D70" s="160"/>
      <c r="E70" s="160"/>
      <c r="F70" s="162" t="s">
        <v>304</v>
      </c>
      <c r="G70" s="160"/>
      <c r="H70" s="160"/>
      <c r="I70" s="160"/>
      <c r="J70" s="160"/>
      <c r="K70" s="160"/>
      <c r="L70" s="160"/>
      <c r="M70" s="160"/>
      <c r="N70" s="160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ht="14.25" customHeight="1">
      <c r="A71" s="133"/>
      <c r="B71" s="163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5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ht="14.25" customHeight="1">
      <c r="A72" s="133"/>
      <c r="B72" s="152" t="s">
        <v>161</v>
      </c>
      <c r="C72" s="153"/>
      <c r="D72" s="154" t="s">
        <v>281</v>
      </c>
      <c r="E72" s="153"/>
      <c r="F72" s="154" t="s">
        <v>282</v>
      </c>
      <c r="G72" s="153"/>
      <c r="H72" s="154" t="s">
        <v>283</v>
      </c>
      <c r="I72" s="153"/>
      <c r="J72" s="154" t="s">
        <v>284</v>
      </c>
      <c r="K72" s="153"/>
      <c r="L72" s="154" t="s">
        <v>291</v>
      </c>
      <c r="M72" s="153"/>
      <c r="N72" s="155" t="s">
        <v>286</v>
      </c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ht="13.5" customHeight="1">
      <c r="A73" s="133"/>
      <c r="B73" s="156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8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ht="13.5" customHeight="1">
      <c r="A74" s="133"/>
      <c r="B74" s="159">
        <v>45700.0</v>
      </c>
      <c r="C74" s="157"/>
      <c r="D74" s="160">
        <v>10.0</v>
      </c>
      <c r="E74" s="157"/>
      <c r="F74" s="160">
        <v>100.0</v>
      </c>
      <c r="G74" s="157"/>
      <c r="H74" s="169" t="s">
        <v>146</v>
      </c>
      <c r="I74" s="157"/>
      <c r="J74" s="169" t="s">
        <v>298</v>
      </c>
      <c r="K74" s="157"/>
      <c r="L74" s="160">
        <v>55.0</v>
      </c>
      <c r="M74" s="157"/>
      <c r="N74" s="160" t="s">
        <v>288</v>
      </c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ht="13.5" customHeight="1">
      <c r="A75" s="133"/>
      <c r="B75" s="156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8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ht="15.0" customHeight="1">
      <c r="A76" s="133"/>
      <c r="B76" s="152" t="s">
        <v>289</v>
      </c>
      <c r="C76" s="161"/>
      <c r="D76" s="160"/>
      <c r="E76" s="160"/>
      <c r="F76" s="162" t="s">
        <v>305</v>
      </c>
      <c r="G76" s="160"/>
      <c r="H76" s="160"/>
      <c r="I76" s="160"/>
      <c r="J76" s="160"/>
      <c r="K76" s="160"/>
      <c r="L76" s="160"/>
      <c r="M76" s="160"/>
      <c r="N76" s="160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ht="14.25" customHeight="1">
      <c r="A77" s="133"/>
      <c r="B77" s="163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5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ht="14.25" customHeight="1">
      <c r="A78" s="133"/>
      <c r="B78" s="152" t="s">
        <v>161</v>
      </c>
      <c r="C78" s="153"/>
      <c r="D78" s="154" t="s">
        <v>281</v>
      </c>
      <c r="E78" s="153"/>
      <c r="F78" s="154" t="s">
        <v>282</v>
      </c>
      <c r="G78" s="153"/>
      <c r="H78" s="154" t="s">
        <v>283</v>
      </c>
      <c r="I78" s="153"/>
      <c r="J78" s="154" t="s">
        <v>284</v>
      </c>
      <c r="K78" s="153"/>
      <c r="L78" s="154" t="s">
        <v>291</v>
      </c>
      <c r="M78" s="153"/>
      <c r="N78" s="155" t="s">
        <v>286</v>
      </c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ht="13.5" customHeight="1">
      <c r="A79" s="133"/>
      <c r="B79" s="156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8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ht="13.5" customHeight="1">
      <c r="A80" s="133"/>
      <c r="B80" s="159">
        <v>45700.0</v>
      </c>
      <c r="C80" s="157"/>
      <c r="D80" s="160">
        <v>11.0</v>
      </c>
      <c r="E80" s="157"/>
      <c r="F80" s="160">
        <v>50.0</v>
      </c>
      <c r="G80" s="157"/>
      <c r="H80" s="169" t="s">
        <v>300</v>
      </c>
      <c r="I80" s="157"/>
      <c r="J80" s="169" t="s">
        <v>146</v>
      </c>
      <c r="K80" s="157"/>
      <c r="L80" s="160">
        <v>25.0</v>
      </c>
      <c r="M80" s="157"/>
      <c r="N80" s="160" t="s">
        <v>288</v>
      </c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ht="13.5" customHeight="1">
      <c r="A81" s="133"/>
      <c r="B81" s="156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8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ht="15.0" customHeight="1">
      <c r="A82" s="133"/>
      <c r="B82" s="152" t="s">
        <v>289</v>
      </c>
      <c r="C82" s="161"/>
      <c r="D82" s="160"/>
      <c r="E82" s="160"/>
      <c r="F82" s="162" t="s">
        <v>306</v>
      </c>
      <c r="G82" s="160"/>
      <c r="H82" s="160"/>
      <c r="I82" s="160"/>
      <c r="J82" s="160"/>
      <c r="K82" s="160"/>
      <c r="L82" s="160"/>
      <c r="M82" s="160"/>
      <c r="N82" s="160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ht="14.25" customHeight="1">
      <c r="A83" s="133"/>
      <c r="B83" s="163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ht="14.25" customHeight="1">
      <c r="A84" s="133"/>
      <c r="B84" s="152" t="s">
        <v>161</v>
      </c>
      <c r="C84" s="153"/>
      <c r="D84" s="154" t="s">
        <v>281</v>
      </c>
      <c r="E84" s="153"/>
      <c r="F84" s="154" t="s">
        <v>282</v>
      </c>
      <c r="G84" s="153"/>
      <c r="H84" s="154" t="s">
        <v>283</v>
      </c>
      <c r="I84" s="153"/>
      <c r="J84" s="154" t="s">
        <v>284</v>
      </c>
      <c r="K84" s="153"/>
      <c r="L84" s="154" t="s">
        <v>291</v>
      </c>
      <c r="M84" s="153"/>
      <c r="N84" s="155" t="s">
        <v>286</v>
      </c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ht="13.5" customHeight="1">
      <c r="A85" s="133"/>
      <c r="B85" s="156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8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ht="13.5" customHeight="1">
      <c r="A86" s="133"/>
      <c r="B86" s="159">
        <v>45700.0</v>
      </c>
      <c r="C86" s="157"/>
      <c r="D86" s="160">
        <v>12.0</v>
      </c>
      <c r="E86" s="157"/>
      <c r="F86" s="160">
        <v>20.0</v>
      </c>
      <c r="G86" s="157"/>
      <c r="H86" s="169" t="s">
        <v>143</v>
      </c>
      <c r="I86" s="157"/>
      <c r="J86" s="169" t="s">
        <v>146</v>
      </c>
      <c r="K86" s="157"/>
      <c r="L86" s="160">
        <v>30.0</v>
      </c>
      <c r="M86" s="157"/>
      <c r="N86" s="160" t="s">
        <v>288</v>
      </c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ht="13.5" customHeight="1">
      <c r="A87" s="133"/>
      <c r="B87" s="156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8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ht="15.0" customHeight="1">
      <c r="A88" s="133"/>
      <c r="B88" s="152" t="s">
        <v>289</v>
      </c>
      <c r="C88" s="161"/>
      <c r="D88" s="170"/>
      <c r="E88" s="170"/>
      <c r="F88" s="171" t="s">
        <v>307</v>
      </c>
      <c r="G88" s="170"/>
      <c r="H88" s="170"/>
      <c r="I88" s="170"/>
      <c r="J88" s="170"/>
      <c r="K88" s="170"/>
      <c r="L88" s="170"/>
      <c r="M88" s="170"/>
      <c r="N88" s="172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ht="14.25" customHeight="1">
      <c r="A89" s="133"/>
      <c r="B89" s="163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5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ht="14.25" customHeight="1">
      <c r="A90" s="133"/>
      <c r="B90" s="152" t="s">
        <v>161</v>
      </c>
      <c r="C90" s="153"/>
      <c r="D90" s="154" t="s">
        <v>281</v>
      </c>
      <c r="E90" s="153"/>
      <c r="F90" s="154" t="s">
        <v>282</v>
      </c>
      <c r="G90" s="153"/>
      <c r="H90" s="154" t="s">
        <v>283</v>
      </c>
      <c r="I90" s="153"/>
      <c r="J90" s="154" t="s">
        <v>284</v>
      </c>
      <c r="K90" s="153"/>
      <c r="L90" s="154" t="s">
        <v>291</v>
      </c>
      <c r="M90" s="153"/>
      <c r="N90" s="155" t="s">
        <v>286</v>
      </c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ht="13.5" customHeight="1">
      <c r="A91" s="133"/>
      <c r="B91" s="156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8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ht="13.5" customHeight="1">
      <c r="A92" s="133"/>
      <c r="B92" s="159">
        <v>45707.0</v>
      </c>
      <c r="C92" s="157"/>
      <c r="D92" s="160">
        <v>13.0</v>
      </c>
      <c r="E92" s="157"/>
      <c r="F92" s="160">
        <v>40.0</v>
      </c>
      <c r="G92" s="157"/>
      <c r="H92" s="169" t="s">
        <v>143</v>
      </c>
      <c r="I92" s="157"/>
      <c r="J92" s="169" t="s">
        <v>146</v>
      </c>
      <c r="K92" s="157"/>
      <c r="L92" s="160">
        <v>45.0</v>
      </c>
      <c r="M92" s="157"/>
      <c r="N92" s="160" t="s">
        <v>288</v>
      </c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ht="13.5" customHeight="1">
      <c r="A93" s="133"/>
      <c r="B93" s="15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8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ht="15.0" customHeight="1">
      <c r="A94" s="133"/>
      <c r="B94" s="152" t="s">
        <v>289</v>
      </c>
      <c r="C94" s="161"/>
      <c r="D94" s="160"/>
      <c r="E94" s="160"/>
      <c r="F94" s="162" t="s">
        <v>308</v>
      </c>
      <c r="G94" s="160"/>
      <c r="H94" s="160"/>
      <c r="I94" s="160"/>
      <c r="J94" s="160"/>
      <c r="K94" s="160"/>
      <c r="L94" s="160"/>
      <c r="M94" s="160"/>
      <c r="N94" s="160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ht="14.25" customHeight="1">
      <c r="A95" s="133"/>
      <c r="B95" s="163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5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ht="14.25" customHeight="1">
      <c r="A96" s="133"/>
      <c r="B96" s="152" t="s">
        <v>161</v>
      </c>
      <c r="C96" s="153"/>
      <c r="D96" s="154" t="s">
        <v>281</v>
      </c>
      <c r="E96" s="153"/>
      <c r="F96" s="154" t="s">
        <v>282</v>
      </c>
      <c r="G96" s="153"/>
      <c r="H96" s="154" t="s">
        <v>283</v>
      </c>
      <c r="I96" s="153"/>
      <c r="J96" s="154" t="s">
        <v>284</v>
      </c>
      <c r="K96" s="153"/>
      <c r="L96" s="154" t="s">
        <v>291</v>
      </c>
      <c r="M96" s="153"/>
      <c r="N96" s="155" t="s">
        <v>286</v>
      </c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ht="13.5" customHeight="1">
      <c r="A97" s="133"/>
      <c r="B97" s="156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8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ht="13.5" customHeight="1">
      <c r="A98" s="133"/>
      <c r="B98" s="159">
        <v>45707.0</v>
      </c>
      <c r="C98" s="157"/>
      <c r="D98" s="160">
        <v>14.0</v>
      </c>
      <c r="E98" s="157"/>
      <c r="F98" s="160">
        <v>60.0</v>
      </c>
      <c r="G98" s="157"/>
      <c r="H98" s="169" t="s">
        <v>292</v>
      </c>
      <c r="I98" s="157"/>
      <c r="J98" s="169" t="s">
        <v>146</v>
      </c>
      <c r="K98" s="157"/>
      <c r="L98" s="160">
        <v>30.0</v>
      </c>
      <c r="M98" s="157"/>
      <c r="N98" s="160" t="s">
        <v>288</v>
      </c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ht="13.5" customHeight="1">
      <c r="A99" s="133"/>
      <c r="B99" s="156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8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ht="15.0" customHeight="1">
      <c r="A100" s="133"/>
      <c r="B100" s="152" t="s">
        <v>289</v>
      </c>
      <c r="C100" s="161"/>
      <c r="D100" s="160"/>
      <c r="E100" s="160"/>
      <c r="F100" s="162" t="s">
        <v>309</v>
      </c>
      <c r="G100" s="160"/>
      <c r="H100" s="160"/>
      <c r="I100" s="160"/>
      <c r="J100" s="160"/>
      <c r="K100" s="160"/>
      <c r="L100" s="160"/>
      <c r="M100" s="160"/>
      <c r="N100" s="160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ht="14.25" customHeight="1">
      <c r="A101" s="133"/>
      <c r="B101" s="163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5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ht="14.25" customHeight="1">
      <c r="A102" s="133"/>
      <c r="B102" s="152" t="s">
        <v>161</v>
      </c>
      <c r="C102" s="153"/>
      <c r="D102" s="154" t="s">
        <v>281</v>
      </c>
      <c r="E102" s="153"/>
      <c r="F102" s="154" t="s">
        <v>282</v>
      </c>
      <c r="G102" s="153"/>
      <c r="H102" s="154" t="s">
        <v>283</v>
      </c>
      <c r="I102" s="153"/>
      <c r="J102" s="154" t="s">
        <v>284</v>
      </c>
      <c r="K102" s="153"/>
      <c r="L102" s="154" t="s">
        <v>291</v>
      </c>
      <c r="M102" s="153"/>
      <c r="N102" s="155" t="s">
        <v>286</v>
      </c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ht="13.5" customHeight="1">
      <c r="A103" s="133"/>
      <c r="B103" s="156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8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ht="13.5" customHeight="1">
      <c r="A104" s="133"/>
      <c r="B104" s="159">
        <v>45707.0</v>
      </c>
      <c r="C104" s="157"/>
      <c r="D104" s="160">
        <v>15.0</v>
      </c>
      <c r="E104" s="157"/>
      <c r="F104" s="160">
        <v>80.0</v>
      </c>
      <c r="G104" s="157"/>
      <c r="H104" s="169" t="s">
        <v>296</v>
      </c>
      <c r="I104" s="157"/>
      <c r="J104" s="169" t="s">
        <v>298</v>
      </c>
      <c r="K104" s="157"/>
      <c r="L104" s="160">
        <v>50.0</v>
      </c>
      <c r="M104" s="157"/>
      <c r="N104" s="160" t="s">
        <v>288</v>
      </c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ht="13.5" customHeight="1">
      <c r="A105" s="133"/>
      <c r="B105" s="156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8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ht="15.0" customHeight="1">
      <c r="A106" s="133"/>
      <c r="B106" s="152" t="s">
        <v>289</v>
      </c>
      <c r="C106" s="161"/>
      <c r="D106" s="160"/>
      <c r="E106" s="160"/>
      <c r="F106" s="160"/>
      <c r="G106" s="162" t="s">
        <v>310</v>
      </c>
      <c r="H106" s="160"/>
      <c r="I106" s="160"/>
      <c r="J106" s="160"/>
      <c r="K106" s="160"/>
      <c r="L106" s="160"/>
      <c r="M106" s="160"/>
      <c r="N106" s="160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ht="14.25" customHeight="1">
      <c r="A107" s="133"/>
      <c r="B107" s="163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5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ht="14.25" customHeight="1">
      <c r="A108" s="133"/>
      <c r="B108" s="152" t="s">
        <v>161</v>
      </c>
      <c r="C108" s="153"/>
      <c r="D108" s="154" t="s">
        <v>281</v>
      </c>
      <c r="E108" s="153"/>
      <c r="F108" s="154" t="s">
        <v>282</v>
      </c>
      <c r="G108" s="153"/>
      <c r="H108" s="154" t="s">
        <v>283</v>
      </c>
      <c r="I108" s="153"/>
      <c r="J108" s="154" t="s">
        <v>284</v>
      </c>
      <c r="K108" s="153"/>
      <c r="L108" s="154" t="s">
        <v>291</v>
      </c>
      <c r="M108" s="153"/>
      <c r="N108" s="155" t="s">
        <v>286</v>
      </c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ht="13.5" customHeight="1">
      <c r="A109" s="133"/>
      <c r="B109" s="156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8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ht="13.5" customHeight="1">
      <c r="A110" s="133"/>
      <c r="B110" s="159">
        <v>45707.0</v>
      </c>
      <c r="C110" s="157"/>
      <c r="D110" s="160">
        <v>16.0</v>
      </c>
      <c r="E110" s="157"/>
      <c r="F110" s="160">
        <v>70.0</v>
      </c>
      <c r="G110" s="157"/>
      <c r="H110" s="169" t="s">
        <v>300</v>
      </c>
      <c r="I110" s="157"/>
      <c r="J110" s="169" t="s">
        <v>146</v>
      </c>
      <c r="K110" s="157"/>
      <c r="L110" s="160">
        <v>35.0</v>
      </c>
      <c r="M110" s="157"/>
      <c r="N110" s="160" t="s">
        <v>288</v>
      </c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ht="13.5" customHeight="1">
      <c r="A111" s="133"/>
      <c r="B111" s="156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8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ht="15.0" customHeight="1">
      <c r="A112" s="133"/>
      <c r="B112" s="152" t="s">
        <v>289</v>
      </c>
      <c r="C112" s="161"/>
      <c r="D112" s="160"/>
      <c r="E112" s="160"/>
      <c r="F112" s="162" t="s">
        <v>311</v>
      </c>
      <c r="G112" s="160"/>
      <c r="H112" s="160"/>
      <c r="I112" s="160"/>
      <c r="J112" s="160"/>
      <c r="K112" s="160"/>
      <c r="L112" s="160"/>
      <c r="M112" s="160"/>
      <c r="N112" s="160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ht="14.25" customHeight="1">
      <c r="A113" s="133"/>
      <c r="B113" s="163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5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ht="14.25" customHeight="1">
      <c r="A114" s="133"/>
      <c r="B114" s="152" t="s">
        <v>161</v>
      </c>
      <c r="C114" s="153"/>
      <c r="D114" s="154" t="s">
        <v>281</v>
      </c>
      <c r="E114" s="153"/>
      <c r="F114" s="154" t="s">
        <v>282</v>
      </c>
      <c r="G114" s="153"/>
      <c r="H114" s="154" t="s">
        <v>283</v>
      </c>
      <c r="I114" s="153"/>
      <c r="J114" s="154" t="s">
        <v>284</v>
      </c>
      <c r="K114" s="153"/>
      <c r="L114" s="154" t="s">
        <v>291</v>
      </c>
      <c r="M114" s="153"/>
      <c r="N114" s="155" t="s">
        <v>286</v>
      </c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ht="13.5" customHeight="1">
      <c r="A115" s="133"/>
      <c r="B115" s="156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8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ht="13.5" customHeight="1">
      <c r="A116" s="133"/>
      <c r="B116" s="159">
        <v>45707.0</v>
      </c>
      <c r="C116" s="157"/>
      <c r="D116" s="160">
        <v>17.0</v>
      </c>
      <c r="E116" s="157"/>
      <c r="F116" s="160">
        <v>90.0</v>
      </c>
      <c r="G116" s="157"/>
      <c r="H116" s="169" t="s">
        <v>143</v>
      </c>
      <c r="I116" s="157"/>
      <c r="J116" s="169" t="s">
        <v>146</v>
      </c>
      <c r="K116" s="157"/>
      <c r="L116" s="160">
        <v>40.0</v>
      </c>
      <c r="M116" s="157"/>
      <c r="N116" s="160" t="s">
        <v>288</v>
      </c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ht="13.5" customHeight="1">
      <c r="A117" s="133"/>
      <c r="B117" s="156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8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ht="15.0" customHeight="1">
      <c r="A118" s="133"/>
      <c r="B118" s="152" t="s">
        <v>289</v>
      </c>
      <c r="C118" s="161"/>
      <c r="D118" s="160"/>
      <c r="E118" s="160"/>
      <c r="F118" s="162" t="s">
        <v>312</v>
      </c>
      <c r="G118" s="160"/>
      <c r="H118" s="160"/>
      <c r="I118" s="160"/>
      <c r="J118" s="160"/>
      <c r="K118" s="160"/>
      <c r="L118" s="160"/>
      <c r="M118" s="160"/>
      <c r="N118" s="160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ht="14.25" customHeight="1">
      <c r="A119" s="133"/>
      <c r="B119" s="163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5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ht="14.25" customHeight="1">
      <c r="A120" s="133"/>
      <c r="B120" s="152" t="s">
        <v>161</v>
      </c>
      <c r="C120" s="153"/>
      <c r="D120" s="154" t="s">
        <v>281</v>
      </c>
      <c r="E120" s="153"/>
      <c r="F120" s="154" t="s">
        <v>282</v>
      </c>
      <c r="G120" s="153"/>
      <c r="H120" s="154" t="s">
        <v>283</v>
      </c>
      <c r="I120" s="153"/>
      <c r="J120" s="154" t="s">
        <v>284</v>
      </c>
      <c r="K120" s="153"/>
      <c r="L120" s="154" t="s">
        <v>291</v>
      </c>
      <c r="M120" s="153"/>
      <c r="N120" s="155" t="s">
        <v>286</v>
      </c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ht="13.5" customHeight="1">
      <c r="A121" s="133"/>
      <c r="B121" s="156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8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ht="13.5" customHeight="1">
      <c r="A122" s="133"/>
      <c r="B122" s="159">
        <v>45707.0</v>
      </c>
      <c r="C122" s="157"/>
      <c r="D122" s="160">
        <v>18.0</v>
      </c>
      <c r="E122" s="157"/>
      <c r="F122" s="160">
        <v>10.0</v>
      </c>
      <c r="G122" s="157"/>
      <c r="H122" s="161" t="s">
        <v>292</v>
      </c>
      <c r="I122" s="157"/>
      <c r="J122" s="169" t="s">
        <v>146</v>
      </c>
      <c r="K122" s="157"/>
      <c r="L122" s="160">
        <v>25.0</v>
      </c>
      <c r="M122" s="157"/>
      <c r="N122" s="160" t="s">
        <v>288</v>
      </c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ht="13.5" customHeight="1">
      <c r="A123" s="133"/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8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ht="15.0" customHeight="1">
      <c r="A124" s="133"/>
      <c r="B124" s="152" t="s">
        <v>289</v>
      </c>
      <c r="C124" s="161"/>
      <c r="D124" s="160"/>
      <c r="E124" s="160"/>
      <c r="F124" s="162" t="s">
        <v>313</v>
      </c>
      <c r="G124" s="160"/>
      <c r="H124" s="160"/>
      <c r="I124" s="160"/>
      <c r="J124" s="160"/>
      <c r="K124" s="160"/>
      <c r="L124" s="160"/>
      <c r="M124" s="160"/>
      <c r="N124" s="160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ht="14.25" customHeight="1">
      <c r="A125" s="133"/>
      <c r="B125" s="163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5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ht="14.25" customHeight="1">
      <c r="A126" s="133"/>
      <c r="B126" s="152" t="s">
        <v>161</v>
      </c>
      <c r="C126" s="153"/>
      <c r="D126" s="154" t="s">
        <v>281</v>
      </c>
      <c r="E126" s="153"/>
      <c r="F126" s="154" t="s">
        <v>282</v>
      </c>
      <c r="G126" s="153"/>
      <c r="H126" s="154" t="s">
        <v>283</v>
      </c>
      <c r="I126" s="153"/>
      <c r="J126" s="154" t="s">
        <v>284</v>
      </c>
      <c r="K126" s="153"/>
      <c r="L126" s="154" t="s">
        <v>291</v>
      </c>
      <c r="M126" s="153"/>
      <c r="N126" s="155" t="s">
        <v>286</v>
      </c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ht="13.5" customHeight="1">
      <c r="A127" s="133"/>
      <c r="B127" s="156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8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ht="13.5" customHeight="1">
      <c r="A128" s="133"/>
      <c r="B128" s="159">
        <v>45707.0</v>
      </c>
      <c r="C128" s="157"/>
      <c r="D128" s="160">
        <v>19.0</v>
      </c>
      <c r="E128" s="157"/>
      <c r="F128" s="160">
        <v>50.0</v>
      </c>
      <c r="G128" s="157"/>
      <c r="H128" s="169" t="s">
        <v>300</v>
      </c>
      <c r="I128" s="157"/>
      <c r="J128" s="169" t="s">
        <v>146</v>
      </c>
      <c r="K128" s="157"/>
      <c r="L128" s="160">
        <v>20.0</v>
      </c>
      <c r="M128" s="157"/>
      <c r="N128" s="160" t="s">
        <v>288</v>
      </c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ht="13.5" customHeight="1">
      <c r="A129" s="133"/>
      <c r="B129" s="156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8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ht="15.0" customHeight="1">
      <c r="A130" s="133"/>
      <c r="B130" s="152" t="s">
        <v>289</v>
      </c>
      <c r="C130" s="161"/>
      <c r="D130" s="160"/>
      <c r="E130" s="160"/>
      <c r="F130" s="162" t="s">
        <v>314</v>
      </c>
      <c r="G130" s="160"/>
      <c r="H130" s="160"/>
      <c r="I130" s="160"/>
      <c r="J130" s="160"/>
      <c r="K130" s="160"/>
      <c r="L130" s="160"/>
      <c r="M130" s="160"/>
      <c r="N130" s="160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ht="14.25" customHeight="1">
      <c r="A131" s="133"/>
      <c r="B131" s="163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5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ht="14.25" customHeight="1">
      <c r="A132" s="133"/>
      <c r="B132" s="152" t="s">
        <v>161</v>
      </c>
      <c r="C132" s="153"/>
      <c r="D132" s="154" t="s">
        <v>281</v>
      </c>
      <c r="E132" s="153"/>
      <c r="F132" s="154" t="s">
        <v>282</v>
      </c>
      <c r="G132" s="153"/>
      <c r="H132" s="154" t="s">
        <v>283</v>
      </c>
      <c r="I132" s="153"/>
      <c r="J132" s="154" t="s">
        <v>284</v>
      </c>
      <c r="K132" s="153"/>
      <c r="L132" s="154" t="s">
        <v>291</v>
      </c>
      <c r="M132" s="153"/>
      <c r="N132" s="155" t="s">
        <v>286</v>
      </c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ht="13.5" customHeight="1">
      <c r="A133" s="133"/>
      <c r="B133" s="156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8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ht="13.5" customHeight="1">
      <c r="A134" s="133"/>
      <c r="B134" s="159">
        <v>45707.0</v>
      </c>
      <c r="C134" s="157"/>
      <c r="D134" s="160">
        <v>20.0</v>
      </c>
      <c r="E134" s="157"/>
      <c r="F134" s="160">
        <v>100.0</v>
      </c>
      <c r="G134" s="157"/>
      <c r="H134" s="169" t="s">
        <v>146</v>
      </c>
      <c r="I134" s="157"/>
      <c r="J134" s="169" t="s">
        <v>298</v>
      </c>
      <c r="K134" s="157"/>
      <c r="L134" s="160">
        <v>55.0</v>
      </c>
      <c r="M134" s="157"/>
      <c r="N134" s="160" t="s">
        <v>288</v>
      </c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ht="13.5" customHeight="1">
      <c r="A135" s="133"/>
      <c r="B135" s="156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8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ht="15.0" customHeight="1">
      <c r="A136" s="133"/>
      <c r="B136" s="152" t="s">
        <v>289</v>
      </c>
      <c r="C136" s="161"/>
      <c r="D136" s="160"/>
      <c r="E136" s="160"/>
      <c r="F136" s="162" t="s">
        <v>315</v>
      </c>
      <c r="G136" s="160"/>
      <c r="H136" s="160"/>
      <c r="I136" s="160"/>
      <c r="J136" s="160"/>
      <c r="K136" s="160"/>
      <c r="L136" s="160"/>
      <c r="M136" s="160"/>
      <c r="N136" s="16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ht="14.25" customHeight="1">
      <c r="A137" s="133"/>
      <c r="B137" s="163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5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ht="14.25" customHeight="1">
      <c r="A138" s="133"/>
      <c r="B138" s="152" t="s">
        <v>161</v>
      </c>
      <c r="C138" s="153"/>
      <c r="D138" s="154" t="s">
        <v>281</v>
      </c>
      <c r="E138" s="153"/>
      <c r="F138" s="154" t="s">
        <v>282</v>
      </c>
      <c r="G138" s="153"/>
      <c r="H138" s="154" t="s">
        <v>283</v>
      </c>
      <c r="I138" s="153"/>
      <c r="J138" s="154" t="s">
        <v>284</v>
      </c>
      <c r="K138" s="153"/>
      <c r="L138" s="154" t="s">
        <v>291</v>
      </c>
      <c r="M138" s="153"/>
      <c r="N138" s="155" t="s">
        <v>286</v>
      </c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ht="13.5" customHeight="1">
      <c r="A139" s="133"/>
      <c r="B139" s="156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8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ht="13.5" customHeight="1">
      <c r="A140" s="133"/>
      <c r="B140" s="159">
        <v>45707.0</v>
      </c>
      <c r="C140" s="157"/>
      <c r="D140" s="160">
        <v>21.0</v>
      </c>
      <c r="E140" s="157"/>
      <c r="F140" s="160">
        <v>30.0</v>
      </c>
      <c r="G140" s="157"/>
      <c r="H140" s="169" t="s">
        <v>143</v>
      </c>
      <c r="I140" s="157"/>
      <c r="J140" s="169" t="s">
        <v>146</v>
      </c>
      <c r="K140" s="157"/>
      <c r="L140" s="160">
        <v>35.0</v>
      </c>
      <c r="M140" s="157"/>
      <c r="N140" s="160" t="s">
        <v>288</v>
      </c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ht="13.5" customHeight="1">
      <c r="A141" s="133"/>
      <c r="B141" s="15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8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ht="15.0" customHeight="1">
      <c r="A142" s="133"/>
      <c r="B142" s="152" t="s">
        <v>289</v>
      </c>
      <c r="C142" s="161"/>
      <c r="D142" s="160"/>
      <c r="E142" s="160"/>
      <c r="F142" s="162" t="s">
        <v>316</v>
      </c>
      <c r="G142" s="160"/>
      <c r="H142" s="160"/>
      <c r="I142" s="160"/>
      <c r="J142" s="160"/>
      <c r="K142" s="160"/>
      <c r="L142" s="160"/>
      <c r="M142" s="160"/>
      <c r="N142" s="160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ht="14.25" customHeight="1">
      <c r="A143" s="133"/>
      <c r="B143" s="163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5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ht="14.25" customHeight="1">
      <c r="A144" s="133"/>
      <c r="B144" s="152" t="s">
        <v>161</v>
      </c>
      <c r="C144" s="153"/>
      <c r="D144" s="154" t="s">
        <v>281</v>
      </c>
      <c r="E144" s="153"/>
      <c r="F144" s="154" t="s">
        <v>282</v>
      </c>
      <c r="G144" s="153"/>
      <c r="H144" s="154" t="s">
        <v>283</v>
      </c>
      <c r="I144" s="153"/>
      <c r="J144" s="154" t="s">
        <v>284</v>
      </c>
      <c r="K144" s="153"/>
      <c r="L144" s="154" t="s">
        <v>291</v>
      </c>
      <c r="M144" s="153"/>
      <c r="N144" s="155" t="s">
        <v>286</v>
      </c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ht="13.5" customHeight="1">
      <c r="A145" s="133"/>
      <c r="B145" s="156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8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ht="13.5" customHeight="1">
      <c r="A146" s="133"/>
      <c r="B146" s="159">
        <v>45707.0</v>
      </c>
      <c r="C146" s="157"/>
      <c r="D146" s="160">
        <v>22.0</v>
      </c>
      <c r="E146" s="157"/>
      <c r="F146" s="160">
        <v>20.0</v>
      </c>
      <c r="G146" s="157"/>
      <c r="H146" s="169" t="s">
        <v>292</v>
      </c>
      <c r="I146" s="157"/>
      <c r="J146" s="169" t="s">
        <v>146</v>
      </c>
      <c r="K146" s="157"/>
      <c r="L146" s="160">
        <v>40.0</v>
      </c>
      <c r="M146" s="157"/>
      <c r="N146" s="160" t="s">
        <v>288</v>
      </c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ht="13.5" customHeight="1">
      <c r="A147" s="133"/>
      <c r="B147" s="156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8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ht="15.0" customHeight="1">
      <c r="A148" s="133"/>
      <c r="B148" s="152" t="s">
        <v>289</v>
      </c>
      <c r="C148" s="161"/>
      <c r="D148" s="160"/>
      <c r="E148" s="160"/>
      <c r="F148" s="162" t="s">
        <v>317</v>
      </c>
      <c r="G148" s="160"/>
      <c r="H148" s="160"/>
      <c r="I148" s="160"/>
      <c r="J148" s="160"/>
      <c r="K148" s="160"/>
      <c r="L148" s="160"/>
      <c r="M148" s="160"/>
      <c r="N148" s="160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ht="14.25" customHeight="1">
      <c r="A149" s="133"/>
      <c r="B149" s="173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5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ht="14.25" customHeight="1">
      <c r="A150" s="133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ht="13.5" customHeight="1">
      <c r="A151" s="133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ht="13.5" customHeight="1">
      <c r="A152" s="133"/>
      <c r="B152" s="177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ht="13.5" customHeight="1">
      <c r="A153" s="133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ht="15.0" customHeight="1">
      <c r="A154" s="133"/>
      <c r="B154" s="178"/>
      <c r="C154" s="179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2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ht="14.25" customHeight="1">
      <c r="A155" s="133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ht="14.25" customHeight="1">
      <c r="A156" s="133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ht="13.5" customHeight="1">
      <c r="A157" s="133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ht="13.5" customHeight="1">
      <c r="A158" s="133"/>
      <c r="B158" s="177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ht="13.5" customHeight="1">
      <c r="A159" s="133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ht="15.0" customHeight="1">
      <c r="A160" s="133"/>
      <c r="B160" s="178"/>
      <c r="C160" s="179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2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ht="14.25" customHeight="1">
      <c r="A161" s="133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ht="14.25" customHeight="1">
      <c r="A162" s="133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ht="13.5" customHeight="1">
      <c r="A163" s="133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ht="13.5" customHeight="1">
      <c r="A164" s="133"/>
      <c r="B164" s="177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ht="13.5" customHeight="1">
      <c r="A165" s="133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ht="15.0" customHeight="1">
      <c r="A166" s="133"/>
      <c r="B166" s="178"/>
      <c r="C166" s="179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2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ht="14.25" customHeight="1">
      <c r="A167" s="133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ht="13.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ht="13.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ht="13.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ht="13.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ht="13.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ht="13.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ht="13.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ht="13.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ht="13.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ht="13.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ht="13.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ht="13.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ht="13.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ht="13.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ht="13.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ht="13.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ht="13.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ht="13.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ht="13.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ht="13.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ht="13.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ht="13.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ht="13.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ht="13.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ht="13.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ht="13.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ht="13.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ht="13.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ht="13.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ht="13.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ht="13.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ht="13.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ht="13.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ht="13.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ht="13.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ht="13.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ht="13.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ht="13.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ht="13.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ht="13.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ht="13.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ht="13.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ht="13.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ht="13.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ht="13.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ht="13.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ht="13.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ht="13.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ht="13.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ht="13.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ht="13.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ht="13.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ht="13.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ht="13.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ht="13.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ht="13.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ht="13.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ht="13.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ht="13.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ht="13.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ht="13.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ht="13.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ht="13.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ht="13.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ht="13.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ht="13.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ht="13.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ht="13.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ht="13.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ht="13.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ht="13.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ht="13.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ht="13.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ht="13.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ht="13.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ht="13.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ht="13.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ht="13.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ht="13.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ht="13.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ht="13.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ht="13.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ht="13.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ht="13.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ht="13.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ht="13.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ht="13.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ht="13.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ht="13.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ht="13.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ht="13.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ht="13.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ht="13.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ht="13.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ht="13.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ht="13.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ht="13.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ht="13.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ht="13.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ht="13.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ht="13.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ht="13.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ht="13.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ht="13.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ht="13.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ht="13.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ht="13.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ht="13.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ht="13.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ht="13.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ht="13.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ht="13.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ht="13.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ht="13.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ht="13.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ht="13.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ht="13.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ht="13.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ht="13.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ht="13.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ht="13.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ht="13.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ht="13.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ht="13.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ht="13.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ht="13.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ht="13.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ht="13.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ht="13.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ht="13.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ht="13.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ht="13.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ht="13.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ht="13.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ht="13.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ht="13.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ht="13.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ht="13.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ht="13.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ht="13.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ht="13.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ht="13.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ht="13.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ht="13.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ht="13.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ht="13.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ht="13.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ht="13.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ht="13.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ht="13.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ht="13.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ht="13.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ht="13.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ht="13.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ht="13.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ht="13.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ht="13.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ht="13.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ht="13.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ht="13.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ht="13.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ht="13.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ht="13.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ht="13.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ht="13.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ht="13.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ht="13.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ht="13.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ht="13.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ht="13.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ht="13.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ht="13.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ht="13.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ht="13.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ht="13.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ht="13.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ht="13.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ht="13.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ht="13.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ht="13.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ht="13.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J3:K3"/>
    <mergeCell ref="C8:F8"/>
    <mergeCell ref="K8:L8"/>
    <mergeCell ref="C9:F9"/>
    <mergeCell ref="K9:N9"/>
    <mergeCell ref="C154:N154"/>
    <mergeCell ref="C160:N160"/>
    <mergeCell ref="C166:N16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38"/>
  </cols>
  <sheetData>
    <row r="1">
      <c r="A1" s="133"/>
      <c r="B1" s="180" t="s">
        <v>154</v>
      </c>
      <c r="O1" s="133"/>
      <c r="P1" s="133"/>
      <c r="Q1" s="133"/>
      <c r="R1" s="133"/>
      <c r="S1" s="133"/>
      <c r="T1" s="133"/>
    </row>
    <row r="2">
      <c r="A2" s="133"/>
      <c r="B2" s="149" t="s">
        <v>318</v>
      </c>
      <c r="C2" s="133"/>
      <c r="D2" s="133"/>
      <c r="E2" s="133"/>
      <c r="F2" s="133"/>
      <c r="G2" s="181"/>
      <c r="H2" s="182"/>
      <c r="I2" s="140"/>
      <c r="J2" s="140"/>
      <c r="K2" s="140"/>
      <c r="L2" s="140"/>
      <c r="M2" s="182"/>
      <c r="N2" s="140"/>
      <c r="O2" s="133"/>
      <c r="P2" s="133"/>
      <c r="Q2" s="133"/>
      <c r="R2" s="133"/>
      <c r="S2" s="133"/>
      <c r="T2" s="133"/>
    </row>
    <row r="3">
      <c r="A3" s="133"/>
      <c r="B3" s="133"/>
      <c r="C3" s="133"/>
      <c r="D3" s="133"/>
      <c r="E3" s="133"/>
      <c r="F3" s="133"/>
      <c r="G3" s="181"/>
      <c r="H3" s="182"/>
      <c r="I3" s="140"/>
      <c r="J3" s="140"/>
      <c r="K3" s="140"/>
      <c r="L3" s="140"/>
      <c r="M3" s="182"/>
      <c r="N3" s="140"/>
      <c r="O3" s="133"/>
      <c r="P3" s="133"/>
      <c r="Q3" s="133"/>
      <c r="R3" s="133"/>
      <c r="S3" s="133"/>
      <c r="T3" s="133"/>
    </row>
    <row r="4">
      <c r="A4" s="133"/>
      <c r="B4" s="183" t="s">
        <v>319</v>
      </c>
      <c r="C4" s="184" t="s">
        <v>320</v>
      </c>
      <c r="D4" s="185"/>
      <c r="E4" s="185"/>
      <c r="F4" s="185"/>
      <c r="G4" s="186"/>
      <c r="H4" s="187"/>
      <c r="I4" s="188"/>
      <c r="J4" s="188"/>
      <c r="K4" s="188"/>
      <c r="L4" s="189" t="s">
        <v>321</v>
      </c>
      <c r="M4" s="190">
        <v>45591.0</v>
      </c>
      <c r="N4" s="191"/>
      <c r="O4" s="133"/>
      <c r="P4" s="133"/>
      <c r="Q4" s="133"/>
      <c r="R4" s="133"/>
      <c r="S4" s="133"/>
      <c r="T4" s="133"/>
    </row>
    <row r="5">
      <c r="A5" s="133"/>
      <c r="B5" s="192"/>
      <c r="C5" s="192"/>
      <c r="D5" s="192"/>
      <c r="E5" s="192"/>
      <c r="F5" s="192"/>
      <c r="G5" s="193"/>
      <c r="H5" s="194"/>
      <c r="I5" s="195"/>
      <c r="J5" s="195"/>
      <c r="K5" s="195"/>
      <c r="L5" s="195"/>
      <c r="M5" s="194"/>
      <c r="N5" s="195"/>
      <c r="O5" s="133"/>
      <c r="P5" s="133"/>
      <c r="Q5" s="133"/>
      <c r="R5" s="133"/>
      <c r="S5" s="133"/>
      <c r="T5" s="133"/>
    </row>
    <row r="6">
      <c r="A6" s="133"/>
      <c r="B6" s="196" t="s">
        <v>322</v>
      </c>
      <c r="C6" s="197" t="s">
        <v>161</v>
      </c>
      <c r="D6" s="198" t="s">
        <v>323</v>
      </c>
      <c r="E6" s="199" t="s">
        <v>109</v>
      </c>
      <c r="F6" s="200"/>
      <c r="G6" s="199" t="s">
        <v>129</v>
      </c>
      <c r="H6" s="95"/>
      <c r="I6" s="200"/>
      <c r="J6" s="199" t="s">
        <v>324</v>
      </c>
      <c r="K6" s="95"/>
      <c r="L6" s="95"/>
      <c r="M6" s="95"/>
      <c r="N6" s="100"/>
      <c r="O6" s="133"/>
      <c r="P6" s="133"/>
      <c r="Q6" s="133"/>
      <c r="R6" s="133"/>
      <c r="S6" s="133"/>
      <c r="T6" s="133"/>
    </row>
    <row r="7">
      <c r="A7" s="201"/>
      <c r="B7" s="202"/>
      <c r="C7" s="203"/>
      <c r="D7" s="204"/>
      <c r="E7" s="205" t="s">
        <v>325</v>
      </c>
      <c r="F7" s="206" t="s">
        <v>326</v>
      </c>
      <c r="G7" s="207" t="s">
        <v>325</v>
      </c>
      <c r="H7" s="208" t="s">
        <v>326</v>
      </c>
      <c r="I7" s="209" t="s">
        <v>327</v>
      </c>
      <c r="J7" s="210" t="s">
        <v>325</v>
      </c>
      <c r="K7" s="210" t="s">
        <v>326</v>
      </c>
      <c r="L7" s="210" t="s">
        <v>327</v>
      </c>
      <c r="M7" s="208" t="s">
        <v>328</v>
      </c>
      <c r="N7" s="211" t="s">
        <v>329</v>
      </c>
      <c r="O7" s="201"/>
      <c r="P7" s="201"/>
      <c r="Q7" s="201"/>
      <c r="R7" s="201"/>
      <c r="S7" s="201"/>
      <c r="T7" s="201"/>
    </row>
    <row r="8">
      <c r="A8" s="133"/>
      <c r="B8" s="212">
        <v>1.0</v>
      </c>
      <c r="C8" s="213">
        <v>45651.0</v>
      </c>
      <c r="D8" s="132" t="s">
        <v>330</v>
      </c>
      <c r="E8" s="214">
        <v>3.0</v>
      </c>
      <c r="F8" s="215">
        <v>3.0</v>
      </c>
      <c r="G8" s="216">
        <v>3.0</v>
      </c>
      <c r="H8" s="217">
        <v>3.0</v>
      </c>
      <c r="I8" s="218">
        <v>1.0</v>
      </c>
      <c r="J8" s="219">
        <v>3.0</v>
      </c>
      <c r="K8" s="219">
        <v>3.0</v>
      </c>
      <c r="L8" s="219">
        <v>1.0</v>
      </c>
      <c r="M8" s="220">
        <v>3.0</v>
      </c>
      <c r="N8" s="221">
        <v>3.0</v>
      </c>
      <c r="O8" s="133"/>
      <c r="P8" s="133"/>
      <c r="Q8" s="133"/>
      <c r="R8" s="133"/>
      <c r="S8" s="133"/>
      <c r="T8" s="133"/>
    </row>
    <row r="9">
      <c r="A9" s="133"/>
      <c r="B9" s="222"/>
      <c r="C9" s="223" t="s">
        <v>331</v>
      </c>
      <c r="D9" s="224" t="s">
        <v>332</v>
      </c>
      <c r="E9" s="225"/>
      <c r="F9" s="225"/>
      <c r="G9" s="225"/>
      <c r="H9" s="225"/>
      <c r="I9" s="225"/>
      <c r="J9" s="225"/>
      <c r="K9" s="225"/>
      <c r="L9" s="225"/>
      <c r="M9" s="225"/>
      <c r="N9" s="226"/>
      <c r="O9" s="133"/>
      <c r="P9" s="133"/>
      <c r="Q9" s="133"/>
      <c r="R9" s="133"/>
      <c r="S9" s="133"/>
      <c r="T9" s="133"/>
    </row>
    <row r="10">
      <c r="A10" s="133"/>
      <c r="B10" s="212">
        <v>2.0</v>
      </c>
      <c r="C10" s="213">
        <v>45652.0</v>
      </c>
      <c r="D10" s="132" t="s">
        <v>141</v>
      </c>
      <c r="E10" s="214">
        <v>2.0</v>
      </c>
      <c r="F10" s="215">
        <v>2.0</v>
      </c>
      <c r="G10" s="216">
        <v>2.0</v>
      </c>
      <c r="H10" s="217">
        <v>2.0</v>
      </c>
      <c r="I10" s="218">
        <v>1.0</v>
      </c>
      <c r="J10" s="219">
        <v>2.0</v>
      </c>
      <c r="K10" s="219">
        <v>2.0</v>
      </c>
      <c r="L10" s="227">
        <v>1.0</v>
      </c>
      <c r="M10" s="220">
        <v>2.0</v>
      </c>
      <c r="N10" s="221">
        <v>2.0</v>
      </c>
      <c r="O10" s="133"/>
      <c r="P10" s="133"/>
      <c r="Q10" s="133"/>
      <c r="R10" s="133"/>
      <c r="S10" s="133"/>
      <c r="T10" s="133"/>
    </row>
    <row r="11">
      <c r="A11" s="133"/>
      <c r="B11" s="222"/>
      <c r="C11" s="223" t="s">
        <v>331</v>
      </c>
      <c r="D11" s="224" t="s">
        <v>333</v>
      </c>
      <c r="E11" s="225"/>
      <c r="F11" s="225"/>
      <c r="G11" s="225"/>
      <c r="H11" s="225"/>
      <c r="I11" s="225"/>
      <c r="J11" s="225"/>
      <c r="K11" s="225"/>
      <c r="L11" s="225"/>
      <c r="M11" s="225"/>
      <c r="N11" s="226"/>
      <c r="O11" s="133"/>
      <c r="P11" s="133"/>
      <c r="Q11" s="133"/>
      <c r="R11" s="133"/>
      <c r="S11" s="133"/>
      <c r="T11" s="133"/>
    </row>
    <row r="12">
      <c r="A12" s="133"/>
      <c r="B12" s="212">
        <v>3.0</v>
      </c>
      <c r="C12" s="213">
        <v>45653.0</v>
      </c>
      <c r="D12" s="132" t="s">
        <v>334</v>
      </c>
      <c r="E12" s="214">
        <v>1.0</v>
      </c>
      <c r="F12" s="215">
        <v>1.0</v>
      </c>
      <c r="G12" s="216">
        <v>1.0</v>
      </c>
      <c r="H12" s="217">
        <v>1.0</v>
      </c>
      <c r="I12" s="218">
        <v>1.0</v>
      </c>
      <c r="J12" s="219">
        <v>2.0</v>
      </c>
      <c r="K12" s="219">
        <v>2.0</v>
      </c>
      <c r="L12" s="227">
        <v>1.0</v>
      </c>
      <c r="M12" s="220">
        <v>1.0</v>
      </c>
      <c r="N12" s="221">
        <v>1.0</v>
      </c>
      <c r="O12" s="133"/>
      <c r="P12" s="133"/>
      <c r="Q12" s="133"/>
      <c r="R12" s="133"/>
      <c r="S12" s="133"/>
      <c r="T12" s="133"/>
    </row>
    <row r="13">
      <c r="A13" s="133"/>
      <c r="B13" s="222"/>
      <c r="C13" s="223" t="s">
        <v>331</v>
      </c>
      <c r="D13" s="224" t="s">
        <v>335</v>
      </c>
      <c r="E13" s="225"/>
      <c r="F13" s="225"/>
      <c r="G13" s="225"/>
      <c r="H13" s="225"/>
      <c r="I13" s="225"/>
      <c r="J13" s="225"/>
      <c r="K13" s="225"/>
      <c r="L13" s="225"/>
      <c r="M13" s="225"/>
      <c r="N13" s="226"/>
      <c r="O13" s="133"/>
      <c r="P13" s="133"/>
      <c r="Q13" s="133"/>
      <c r="R13" s="133"/>
      <c r="S13" s="133"/>
      <c r="T13" s="133"/>
    </row>
    <row r="14">
      <c r="A14" s="133"/>
      <c r="B14" s="212">
        <v>4.0</v>
      </c>
      <c r="C14" s="213">
        <v>45654.0</v>
      </c>
      <c r="D14" s="132" t="s">
        <v>142</v>
      </c>
      <c r="E14" s="214">
        <v>3.0</v>
      </c>
      <c r="F14" s="215">
        <v>3.0</v>
      </c>
      <c r="G14" s="216">
        <v>3.0</v>
      </c>
      <c r="H14" s="217">
        <v>3.0</v>
      </c>
      <c r="I14" s="218">
        <v>1.0</v>
      </c>
      <c r="J14" s="219">
        <v>3.0</v>
      </c>
      <c r="K14" s="219">
        <v>3.0</v>
      </c>
      <c r="L14" s="227">
        <v>1.0</v>
      </c>
      <c r="M14" s="220">
        <v>3.0</v>
      </c>
      <c r="N14" s="221">
        <v>3.0</v>
      </c>
      <c r="O14" s="133"/>
      <c r="P14" s="133"/>
      <c r="Q14" s="133"/>
      <c r="R14" s="133"/>
      <c r="S14" s="133"/>
      <c r="T14" s="133"/>
    </row>
    <row r="15">
      <c r="A15" s="133"/>
      <c r="B15" s="222"/>
      <c r="C15" s="223" t="s">
        <v>331</v>
      </c>
      <c r="D15" s="224" t="s">
        <v>336</v>
      </c>
      <c r="E15" s="225"/>
      <c r="F15" s="225"/>
      <c r="G15" s="225"/>
      <c r="H15" s="225"/>
      <c r="I15" s="225"/>
      <c r="J15" s="225"/>
      <c r="K15" s="225"/>
      <c r="L15" s="225"/>
      <c r="M15" s="225"/>
      <c r="N15" s="226"/>
      <c r="O15" s="133"/>
      <c r="P15" s="133"/>
      <c r="Q15" s="133"/>
      <c r="R15" s="133"/>
      <c r="S15" s="133"/>
      <c r="T15" s="133"/>
    </row>
    <row r="16">
      <c r="A16" s="133"/>
      <c r="B16" s="212">
        <v>5.0</v>
      </c>
      <c r="C16" s="213">
        <v>45655.0</v>
      </c>
      <c r="D16" s="132" t="s">
        <v>337</v>
      </c>
      <c r="E16" s="214">
        <v>4.0</v>
      </c>
      <c r="F16" s="215">
        <v>4.0</v>
      </c>
      <c r="G16" s="216">
        <v>4.0</v>
      </c>
      <c r="H16" s="217">
        <v>4.0</v>
      </c>
      <c r="I16" s="218">
        <v>1.0</v>
      </c>
      <c r="J16" s="219">
        <v>4.0</v>
      </c>
      <c r="K16" s="219">
        <v>4.0</v>
      </c>
      <c r="L16" s="227">
        <v>1.0</v>
      </c>
      <c r="M16" s="220">
        <v>4.0</v>
      </c>
      <c r="N16" s="221">
        <v>4.0</v>
      </c>
      <c r="O16" s="133"/>
      <c r="P16" s="133"/>
      <c r="Q16" s="133"/>
      <c r="R16" s="133"/>
      <c r="S16" s="133"/>
      <c r="T16" s="133"/>
    </row>
    <row r="17">
      <c r="A17" s="133"/>
      <c r="B17" s="222"/>
      <c r="C17" s="223" t="s">
        <v>331</v>
      </c>
      <c r="D17" s="224" t="s">
        <v>338</v>
      </c>
      <c r="E17" s="225"/>
      <c r="F17" s="225"/>
      <c r="G17" s="225"/>
      <c r="H17" s="225"/>
      <c r="I17" s="225"/>
      <c r="J17" s="225"/>
      <c r="K17" s="225"/>
      <c r="L17" s="225"/>
      <c r="M17" s="225"/>
      <c r="N17" s="226"/>
      <c r="O17" s="133"/>
      <c r="P17" s="133"/>
      <c r="Q17" s="133"/>
      <c r="R17" s="133"/>
      <c r="S17" s="133"/>
      <c r="T17" s="133"/>
    </row>
    <row r="18">
      <c r="A18" s="133"/>
      <c r="B18" s="212">
        <v>6.0</v>
      </c>
      <c r="C18" s="213">
        <v>45656.0</v>
      </c>
      <c r="D18" s="132" t="s">
        <v>339</v>
      </c>
      <c r="E18" s="214">
        <v>2.0</v>
      </c>
      <c r="F18" s="215">
        <v>2.0</v>
      </c>
      <c r="G18" s="216">
        <v>2.0</v>
      </c>
      <c r="H18" s="217">
        <v>2.0</v>
      </c>
      <c r="I18" s="218">
        <v>1.0</v>
      </c>
      <c r="J18" s="219">
        <v>2.0</v>
      </c>
      <c r="K18" s="219">
        <v>2.0</v>
      </c>
      <c r="L18" s="227">
        <v>1.0</v>
      </c>
      <c r="M18" s="220">
        <v>2.0</v>
      </c>
      <c r="N18" s="221">
        <v>2.0</v>
      </c>
      <c r="O18" s="133"/>
      <c r="P18" s="133"/>
      <c r="Q18" s="133"/>
      <c r="R18" s="133"/>
      <c r="S18" s="133"/>
      <c r="T18" s="133"/>
    </row>
    <row r="19">
      <c r="A19" s="133"/>
      <c r="B19" s="222"/>
      <c r="C19" s="223" t="s">
        <v>331</v>
      </c>
      <c r="D19" s="224" t="s">
        <v>340</v>
      </c>
      <c r="E19" s="225"/>
      <c r="F19" s="225"/>
      <c r="G19" s="225"/>
      <c r="H19" s="225"/>
      <c r="I19" s="225"/>
      <c r="J19" s="225"/>
      <c r="K19" s="225"/>
      <c r="L19" s="225"/>
      <c r="M19" s="225"/>
      <c r="N19" s="226"/>
      <c r="O19" s="133"/>
      <c r="P19" s="133"/>
      <c r="Q19" s="133"/>
      <c r="R19" s="133"/>
      <c r="S19" s="133"/>
      <c r="T19" s="133"/>
    </row>
    <row r="20">
      <c r="A20" s="133"/>
      <c r="B20" s="212">
        <v>7.0</v>
      </c>
      <c r="C20" s="213">
        <v>45659.0</v>
      </c>
      <c r="D20" s="132" t="s">
        <v>341</v>
      </c>
      <c r="E20" s="214">
        <v>5.0</v>
      </c>
      <c r="F20" s="215">
        <v>5.0</v>
      </c>
      <c r="G20" s="216">
        <v>5.0</v>
      </c>
      <c r="H20" s="217">
        <v>5.0</v>
      </c>
      <c r="I20" s="218">
        <v>1.0</v>
      </c>
      <c r="J20" s="219">
        <v>5.0</v>
      </c>
      <c r="K20" s="219">
        <v>5.0</v>
      </c>
      <c r="L20" s="227">
        <v>1.0</v>
      </c>
      <c r="M20" s="220">
        <v>5.0</v>
      </c>
      <c r="N20" s="221">
        <v>5.0</v>
      </c>
      <c r="O20" s="133"/>
      <c r="P20" s="133"/>
      <c r="Q20" s="133"/>
      <c r="R20" s="133"/>
      <c r="S20" s="133"/>
      <c r="T20" s="133"/>
    </row>
    <row r="21" ht="15.75" customHeight="1">
      <c r="A21" s="133"/>
      <c r="B21" s="222"/>
      <c r="C21" s="223" t="s">
        <v>331</v>
      </c>
      <c r="D21" s="224" t="s">
        <v>342</v>
      </c>
      <c r="E21" s="225"/>
      <c r="F21" s="225"/>
      <c r="G21" s="225"/>
      <c r="H21" s="225"/>
      <c r="I21" s="225"/>
      <c r="J21" s="225"/>
      <c r="K21" s="225"/>
      <c r="L21" s="225"/>
      <c r="M21" s="225"/>
      <c r="N21" s="226"/>
      <c r="O21" s="133"/>
      <c r="P21" s="133"/>
      <c r="Q21" s="133"/>
      <c r="R21" s="133"/>
      <c r="S21" s="133"/>
      <c r="T21" s="133"/>
    </row>
    <row r="22" ht="15.75" customHeight="1">
      <c r="A22" s="133"/>
      <c r="B22" s="212">
        <v>8.0</v>
      </c>
      <c r="C22" s="213">
        <v>45661.0</v>
      </c>
      <c r="D22" s="132" t="s">
        <v>341</v>
      </c>
      <c r="E22" s="214">
        <v>6.0</v>
      </c>
      <c r="F22" s="215">
        <v>6.0</v>
      </c>
      <c r="G22" s="216">
        <v>6.0</v>
      </c>
      <c r="H22" s="217">
        <v>6.0</v>
      </c>
      <c r="I22" s="218">
        <v>1.0</v>
      </c>
      <c r="J22" s="219">
        <v>6.0</v>
      </c>
      <c r="K22" s="219">
        <v>6.0</v>
      </c>
      <c r="L22" s="227">
        <v>1.0</v>
      </c>
      <c r="M22" s="220">
        <v>6.0</v>
      </c>
      <c r="N22" s="221">
        <v>6.0</v>
      </c>
      <c r="O22" s="133"/>
      <c r="P22" s="133"/>
      <c r="Q22" s="133"/>
      <c r="R22" s="133"/>
      <c r="S22" s="133"/>
      <c r="T22" s="133"/>
    </row>
    <row r="23" ht="15.75" customHeight="1">
      <c r="A23" s="133"/>
      <c r="B23" s="222"/>
      <c r="C23" s="223" t="s">
        <v>331</v>
      </c>
      <c r="D23" s="224" t="s">
        <v>343</v>
      </c>
      <c r="E23" s="225"/>
      <c r="F23" s="225"/>
      <c r="G23" s="225"/>
      <c r="H23" s="225"/>
      <c r="I23" s="225"/>
      <c r="J23" s="225"/>
      <c r="K23" s="225"/>
      <c r="L23" s="225"/>
      <c r="M23" s="225"/>
      <c r="N23" s="226"/>
      <c r="O23" s="133"/>
      <c r="P23" s="133"/>
      <c r="Q23" s="133"/>
      <c r="R23" s="133"/>
      <c r="S23" s="133"/>
      <c r="T23" s="133"/>
    </row>
    <row r="24" ht="15.75" customHeight="1">
      <c r="A24" s="133"/>
      <c r="B24" s="212">
        <v>9.0</v>
      </c>
      <c r="C24" s="213">
        <v>45663.0</v>
      </c>
      <c r="D24" s="224" t="s">
        <v>341</v>
      </c>
      <c r="E24" s="214">
        <v>4.0</v>
      </c>
      <c r="F24" s="215">
        <v>4.0</v>
      </c>
      <c r="G24" s="216">
        <v>4.0</v>
      </c>
      <c r="H24" s="217">
        <v>4.0</v>
      </c>
      <c r="I24" s="218">
        <v>1.0</v>
      </c>
      <c r="J24" s="219">
        <v>4.0</v>
      </c>
      <c r="K24" s="219">
        <v>4.0</v>
      </c>
      <c r="L24" s="227">
        <v>1.0</v>
      </c>
      <c r="M24" s="220">
        <v>4.0</v>
      </c>
      <c r="N24" s="221">
        <v>4.0</v>
      </c>
      <c r="O24" s="133"/>
      <c r="P24" s="133"/>
      <c r="Q24" s="133"/>
      <c r="R24" s="133"/>
      <c r="S24" s="133"/>
      <c r="T24" s="133"/>
    </row>
    <row r="25" ht="15.75" customHeight="1">
      <c r="A25" s="133"/>
      <c r="B25" s="222"/>
      <c r="C25" s="223" t="s">
        <v>331</v>
      </c>
      <c r="D25" s="224" t="s">
        <v>344</v>
      </c>
      <c r="E25" s="225"/>
      <c r="F25" s="225"/>
      <c r="G25" s="225"/>
      <c r="H25" s="225"/>
      <c r="I25" s="225"/>
      <c r="J25" s="225"/>
      <c r="K25" s="225"/>
      <c r="L25" s="225"/>
      <c r="M25" s="225"/>
      <c r="N25" s="226"/>
      <c r="O25" s="133"/>
      <c r="P25" s="133"/>
      <c r="Q25" s="133"/>
      <c r="R25" s="133"/>
      <c r="S25" s="133"/>
      <c r="T25" s="133"/>
    </row>
    <row r="26" ht="15.75" customHeight="1">
      <c r="A26" s="133"/>
      <c r="B26" s="212">
        <v>10.0</v>
      </c>
      <c r="C26" s="213">
        <v>45664.0</v>
      </c>
      <c r="D26" s="132" t="s">
        <v>146</v>
      </c>
      <c r="E26" s="214">
        <v>3.0</v>
      </c>
      <c r="F26" s="215">
        <v>3.0</v>
      </c>
      <c r="G26" s="216">
        <v>3.0</v>
      </c>
      <c r="H26" s="217">
        <v>3.0</v>
      </c>
      <c r="I26" s="218">
        <v>1.0</v>
      </c>
      <c r="J26" s="219">
        <v>3.0</v>
      </c>
      <c r="K26" s="219">
        <v>3.0</v>
      </c>
      <c r="L26" s="227">
        <v>1.0</v>
      </c>
      <c r="M26" s="220">
        <v>3.0</v>
      </c>
      <c r="N26" s="221">
        <v>3.0</v>
      </c>
      <c r="O26" s="133"/>
      <c r="P26" s="133"/>
      <c r="Q26" s="133"/>
      <c r="R26" s="133"/>
      <c r="S26" s="133"/>
      <c r="T26" s="133"/>
    </row>
    <row r="27" ht="15.75" customHeight="1">
      <c r="A27" s="133"/>
      <c r="B27" s="222"/>
      <c r="C27" s="223" t="s">
        <v>331</v>
      </c>
      <c r="D27" s="224" t="s">
        <v>345</v>
      </c>
      <c r="E27" s="225"/>
      <c r="F27" s="225"/>
      <c r="G27" s="225"/>
      <c r="H27" s="225"/>
      <c r="I27" s="225"/>
      <c r="J27" s="225"/>
      <c r="K27" s="225"/>
      <c r="L27" s="225"/>
      <c r="M27" s="225"/>
      <c r="N27" s="226"/>
      <c r="O27" s="133"/>
      <c r="P27" s="133"/>
      <c r="Q27" s="133"/>
      <c r="R27" s="133"/>
      <c r="S27" s="133"/>
      <c r="T27" s="133"/>
    </row>
    <row r="28" ht="15.75" customHeight="1">
      <c r="A28" s="133"/>
      <c r="B28" s="212">
        <v>11.0</v>
      </c>
      <c r="C28" s="213">
        <v>45665.0</v>
      </c>
      <c r="D28" s="132" t="s">
        <v>334</v>
      </c>
      <c r="E28" s="214">
        <v>2.0</v>
      </c>
      <c r="F28" s="215">
        <v>2.0</v>
      </c>
      <c r="G28" s="216">
        <v>2.0</v>
      </c>
      <c r="H28" s="217">
        <v>2.0</v>
      </c>
      <c r="I28" s="218">
        <v>1.0</v>
      </c>
      <c r="J28" s="219">
        <v>2.0</v>
      </c>
      <c r="K28" s="219">
        <v>2.0</v>
      </c>
      <c r="L28" s="227">
        <v>1.0</v>
      </c>
      <c r="M28" s="220">
        <v>2.0</v>
      </c>
      <c r="N28" s="221">
        <v>2.0</v>
      </c>
      <c r="O28" s="133"/>
      <c r="P28" s="133"/>
      <c r="Q28" s="133"/>
      <c r="R28" s="133"/>
      <c r="S28" s="133"/>
      <c r="T28" s="133"/>
    </row>
    <row r="29" ht="15.75" customHeight="1">
      <c r="A29" s="133"/>
      <c r="B29" s="222"/>
      <c r="C29" s="223" t="s">
        <v>331</v>
      </c>
      <c r="D29" s="224" t="s">
        <v>346</v>
      </c>
      <c r="E29" s="225"/>
      <c r="F29" s="225"/>
      <c r="G29" s="228"/>
      <c r="H29" s="229"/>
      <c r="I29" s="230"/>
      <c r="J29" s="230"/>
      <c r="K29" s="230"/>
      <c r="L29" s="230"/>
      <c r="M29" s="229"/>
      <c r="N29" s="231"/>
      <c r="O29" s="133"/>
      <c r="P29" s="133"/>
      <c r="Q29" s="133"/>
      <c r="R29" s="133"/>
      <c r="S29" s="133"/>
      <c r="T29" s="133"/>
    </row>
    <row r="30" ht="15.75" customHeight="1">
      <c r="A30" s="133"/>
      <c r="B30" s="212">
        <v>12.0</v>
      </c>
      <c r="C30" s="213">
        <v>45666.0</v>
      </c>
      <c r="D30" s="132" t="s">
        <v>146</v>
      </c>
      <c r="E30" s="214">
        <v>3.0</v>
      </c>
      <c r="F30" s="215">
        <v>3.0</v>
      </c>
      <c r="G30" s="216">
        <v>3.0</v>
      </c>
      <c r="H30" s="217">
        <v>3.0</v>
      </c>
      <c r="I30" s="218">
        <v>1.0</v>
      </c>
      <c r="J30" s="219">
        <v>3.0</v>
      </c>
      <c r="K30" s="219">
        <v>3.0</v>
      </c>
      <c r="L30" s="227">
        <v>1.0</v>
      </c>
      <c r="M30" s="220">
        <v>3.0</v>
      </c>
      <c r="N30" s="221">
        <v>3.0</v>
      </c>
      <c r="O30" s="133"/>
      <c r="P30" s="133"/>
      <c r="Q30" s="133"/>
      <c r="R30" s="133"/>
      <c r="S30" s="133"/>
      <c r="T30" s="133"/>
    </row>
    <row r="31" ht="15.75" customHeight="1">
      <c r="A31" s="133"/>
      <c r="B31" s="222"/>
      <c r="C31" s="223" t="s">
        <v>331</v>
      </c>
      <c r="D31" s="224" t="s">
        <v>347</v>
      </c>
      <c r="E31" s="225"/>
      <c r="F31" s="225"/>
      <c r="G31" s="225"/>
      <c r="H31" s="225"/>
      <c r="I31" s="225"/>
      <c r="J31" s="225"/>
      <c r="K31" s="225"/>
      <c r="L31" s="225"/>
      <c r="M31" s="225"/>
      <c r="N31" s="226"/>
      <c r="O31" s="133"/>
      <c r="P31" s="133"/>
      <c r="Q31" s="133"/>
      <c r="R31" s="133"/>
      <c r="S31" s="133"/>
      <c r="T31" s="133"/>
    </row>
    <row r="32" ht="15.75" customHeight="1">
      <c r="A32" s="133"/>
      <c r="B32" s="212">
        <v>13.0</v>
      </c>
      <c r="C32" s="213">
        <v>45667.0</v>
      </c>
      <c r="D32" s="132" t="s">
        <v>298</v>
      </c>
      <c r="E32" s="214">
        <v>2.0</v>
      </c>
      <c r="F32" s="215">
        <v>2.0</v>
      </c>
      <c r="G32" s="216">
        <v>2.0</v>
      </c>
      <c r="H32" s="217">
        <v>2.0</v>
      </c>
      <c r="I32" s="218">
        <v>1.0</v>
      </c>
      <c r="J32" s="219">
        <v>19.0</v>
      </c>
      <c r="K32" s="219">
        <v>19.0</v>
      </c>
      <c r="L32" s="227">
        <v>1.0</v>
      </c>
      <c r="M32" s="220">
        <v>6.0</v>
      </c>
      <c r="N32" s="221">
        <v>2.0</v>
      </c>
      <c r="O32" s="133"/>
      <c r="P32" s="133"/>
      <c r="Q32" s="133"/>
      <c r="R32" s="133"/>
      <c r="S32" s="133"/>
      <c r="T32" s="133"/>
    </row>
    <row r="33" ht="15.75" customHeight="1">
      <c r="A33" s="133"/>
      <c r="B33" s="222"/>
      <c r="C33" s="223" t="s">
        <v>331</v>
      </c>
      <c r="D33" s="224" t="s">
        <v>348</v>
      </c>
      <c r="E33" s="225"/>
      <c r="F33" s="225"/>
      <c r="G33" s="225"/>
      <c r="H33" s="225"/>
      <c r="I33" s="225"/>
      <c r="J33" s="225"/>
      <c r="K33" s="225"/>
      <c r="L33" s="225"/>
      <c r="M33" s="225"/>
      <c r="N33" s="226"/>
      <c r="O33" s="133"/>
      <c r="P33" s="133"/>
      <c r="Q33" s="133"/>
      <c r="R33" s="133"/>
      <c r="S33" s="133"/>
      <c r="T33" s="133"/>
    </row>
    <row r="34" ht="15.75" customHeight="1">
      <c r="A34" s="133"/>
      <c r="B34" s="212">
        <v>14.0</v>
      </c>
      <c r="C34" s="213">
        <v>45669.0</v>
      </c>
      <c r="D34" s="132" t="s">
        <v>349</v>
      </c>
      <c r="E34" s="214">
        <v>2.0</v>
      </c>
      <c r="F34" s="215">
        <v>2.0</v>
      </c>
      <c r="G34" s="216">
        <v>2.0</v>
      </c>
      <c r="H34" s="217">
        <v>2.0</v>
      </c>
      <c r="I34" s="218">
        <v>1.0</v>
      </c>
      <c r="J34" s="219">
        <v>3.0</v>
      </c>
      <c r="K34" s="219">
        <v>3.0</v>
      </c>
      <c r="L34" s="227">
        <v>1.0</v>
      </c>
      <c r="M34" s="220">
        <v>1.0</v>
      </c>
      <c r="N34" s="221">
        <v>1.0</v>
      </c>
      <c r="O34" s="133"/>
      <c r="P34" s="133"/>
      <c r="Q34" s="133"/>
      <c r="R34" s="133"/>
      <c r="S34" s="133"/>
      <c r="T34" s="133"/>
    </row>
    <row r="35" ht="15.75" customHeight="1">
      <c r="A35" s="133"/>
      <c r="B35" s="222"/>
      <c r="C35" s="223" t="s">
        <v>331</v>
      </c>
      <c r="D35" s="224" t="s">
        <v>350</v>
      </c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133"/>
      <c r="P35" s="133"/>
      <c r="Q35" s="133"/>
      <c r="R35" s="133"/>
      <c r="S35" s="133"/>
      <c r="T35" s="133"/>
    </row>
    <row r="36" ht="15.75" customHeight="1">
      <c r="A36" s="133"/>
      <c r="B36" s="212">
        <v>15.0</v>
      </c>
      <c r="C36" s="213">
        <v>45671.0</v>
      </c>
      <c r="D36" s="132" t="s">
        <v>351</v>
      </c>
      <c r="E36" s="214">
        <v>1.0</v>
      </c>
      <c r="F36" s="215">
        <v>1.0</v>
      </c>
      <c r="G36" s="216">
        <v>1.0</v>
      </c>
      <c r="H36" s="217">
        <v>1.0</v>
      </c>
      <c r="I36" s="218">
        <v>1.0</v>
      </c>
      <c r="J36" s="219">
        <v>16.0</v>
      </c>
      <c r="K36" s="219">
        <v>16.0</v>
      </c>
      <c r="L36" s="227">
        <v>1.0</v>
      </c>
      <c r="M36" s="220">
        <v>7.0</v>
      </c>
      <c r="N36" s="221">
        <v>2.0</v>
      </c>
      <c r="O36" s="133"/>
      <c r="P36" s="133"/>
      <c r="Q36" s="133"/>
      <c r="R36" s="133"/>
      <c r="S36" s="133"/>
      <c r="T36" s="133"/>
    </row>
    <row r="37" ht="15.75" customHeight="1">
      <c r="A37" s="133"/>
      <c r="B37" s="222"/>
      <c r="C37" s="223" t="s">
        <v>331</v>
      </c>
      <c r="D37" s="224" t="s">
        <v>352</v>
      </c>
      <c r="E37" s="225"/>
      <c r="F37" s="225"/>
      <c r="G37" s="225"/>
      <c r="H37" s="225"/>
      <c r="I37" s="225"/>
      <c r="J37" s="225"/>
      <c r="K37" s="225"/>
      <c r="L37" s="225"/>
      <c r="M37" s="225"/>
      <c r="N37" s="226"/>
      <c r="O37" s="133"/>
      <c r="P37" s="133"/>
      <c r="Q37" s="133"/>
      <c r="R37" s="133"/>
      <c r="S37" s="133"/>
      <c r="T37" s="133"/>
    </row>
    <row r="38" ht="15.75" customHeight="1">
      <c r="A38" s="133"/>
      <c r="B38" s="212">
        <v>16.0</v>
      </c>
      <c r="C38" s="213">
        <v>45673.0</v>
      </c>
      <c r="D38" s="132" t="s">
        <v>353</v>
      </c>
      <c r="E38" s="214">
        <v>3.0</v>
      </c>
      <c r="F38" s="215">
        <v>3.0</v>
      </c>
      <c r="G38" s="216">
        <v>3.0</v>
      </c>
      <c r="H38" s="217">
        <v>3.0</v>
      </c>
      <c r="I38" s="218">
        <v>1.0</v>
      </c>
      <c r="J38" s="219">
        <v>21.0</v>
      </c>
      <c r="K38" s="219">
        <v>21.0</v>
      </c>
      <c r="L38" s="227">
        <v>1.0</v>
      </c>
      <c r="M38" s="220">
        <v>6.0</v>
      </c>
      <c r="N38" s="221">
        <v>2.0</v>
      </c>
      <c r="O38" s="133"/>
      <c r="P38" s="133"/>
      <c r="Q38" s="133"/>
      <c r="R38" s="133"/>
      <c r="S38" s="133"/>
      <c r="T38" s="133"/>
    </row>
    <row r="39" ht="15.75" customHeight="1">
      <c r="A39" s="133"/>
      <c r="B39" s="222"/>
      <c r="C39" s="223" t="s">
        <v>331</v>
      </c>
      <c r="D39" s="224" t="s">
        <v>354</v>
      </c>
      <c r="E39" s="225"/>
      <c r="F39" s="225"/>
      <c r="G39" s="225"/>
      <c r="H39" s="225"/>
      <c r="I39" s="225"/>
      <c r="J39" s="225"/>
      <c r="K39" s="225"/>
      <c r="L39" s="225"/>
      <c r="M39" s="225"/>
      <c r="N39" s="226"/>
      <c r="O39" s="133"/>
      <c r="P39" s="133"/>
      <c r="Q39" s="133"/>
      <c r="R39" s="133"/>
      <c r="S39" s="133"/>
      <c r="T39" s="133"/>
    </row>
    <row r="40" ht="15.75" customHeight="1">
      <c r="A40" s="133"/>
      <c r="B40" s="212">
        <v>17.0</v>
      </c>
      <c r="C40" s="213">
        <v>45675.0</v>
      </c>
      <c r="D40" s="132" t="s">
        <v>353</v>
      </c>
      <c r="E40" s="214">
        <v>2.0</v>
      </c>
      <c r="F40" s="215">
        <v>2.0</v>
      </c>
      <c r="G40" s="216">
        <v>2.0</v>
      </c>
      <c r="H40" s="217">
        <v>2.0</v>
      </c>
      <c r="I40" s="218">
        <v>1.0</v>
      </c>
      <c r="J40" s="219">
        <v>4.0</v>
      </c>
      <c r="K40" s="219">
        <v>4.0</v>
      </c>
      <c r="L40" s="227">
        <v>1.0</v>
      </c>
      <c r="M40" s="220">
        <v>1.0</v>
      </c>
      <c r="N40" s="221">
        <v>1.0</v>
      </c>
      <c r="O40" s="133"/>
      <c r="P40" s="133"/>
      <c r="Q40" s="133"/>
      <c r="R40" s="133"/>
      <c r="S40" s="133"/>
      <c r="T40" s="133"/>
    </row>
    <row r="41" ht="15.75" customHeight="1">
      <c r="A41" s="133"/>
      <c r="B41" s="222"/>
      <c r="C41" s="223" t="s">
        <v>331</v>
      </c>
      <c r="D41" s="224" t="s">
        <v>355</v>
      </c>
      <c r="E41" s="225"/>
      <c r="F41" s="225"/>
      <c r="G41" s="225"/>
      <c r="H41" s="225"/>
      <c r="I41" s="225"/>
      <c r="J41" s="225"/>
      <c r="K41" s="225"/>
      <c r="L41" s="225"/>
      <c r="M41" s="225"/>
      <c r="N41" s="226"/>
      <c r="O41" s="133"/>
      <c r="P41" s="133"/>
      <c r="Q41" s="133"/>
      <c r="R41" s="133"/>
      <c r="S41" s="133"/>
      <c r="T41" s="133"/>
    </row>
    <row r="42" ht="15.75" customHeight="1">
      <c r="A42" s="133"/>
      <c r="B42" s="212">
        <v>18.0</v>
      </c>
      <c r="C42" s="213">
        <v>45677.0</v>
      </c>
      <c r="D42" s="132" t="s">
        <v>356</v>
      </c>
      <c r="E42" s="214">
        <v>2.0</v>
      </c>
      <c r="F42" s="215">
        <v>2.0</v>
      </c>
      <c r="G42" s="216">
        <v>2.0</v>
      </c>
      <c r="H42" s="217">
        <v>2.0</v>
      </c>
      <c r="I42" s="218">
        <v>1.0</v>
      </c>
      <c r="J42" s="219">
        <v>25.0</v>
      </c>
      <c r="K42" s="219">
        <v>25.0</v>
      </c>
      <c r="L42" s="227">
        <v>1.0</v>
      </c>
      <c r="M42" s="220">
        <v>6.0</v>
      </c>
      <c r="N42" s="221">
        <v>2.0</v>
      </c>
      <c r="O42" s="133"/>
      <c r="P42" s="133"/>
      <c r="Q42" s="133"/>
      <c r="R42" s="133"/>
      <c r="S42" s="133"/>
      <c r="T42" s="133"/>
    </row>
    <row r="43" ht="15.75" customHeight="1">
      <c r="A43" s="133"/>
      <c r="B43" s="222"/>
      <c r="C43" s="223" t="s">
        <v>331</v>
      </c>
      <c r="D43" s="224" t="s">
        <v>357</v>
      </c>
      <c r="E43" s="225"/>
      <c r="F43" s="225"/>
      <c r="G43" s="225"/>
      <c r="H43" s="225"/>
      <c r="I43" s="225"/>
      <c r="J43" s="225"/>
      <c r="K43" s="225"/>
      <c r="L43" s="225"/>
      <c r="M43" s="225"/>
      <c r="N43" s="226"/>
      <c r="O43" s="133"/>
      <c r="P43" s="133"/>
      <c r="Q43" s="133"/>
      <c r="R43" s="133"/>
      <c r="S43" s="133"/>
      <c r="T43" s="133"/>
    </row>
    <row r="44" ht="15.75" customHeight="1">
      <c r="A44" s="133"/>
      <c r="B44" s="212">
        <v>19.0</v>
      </c>
      <c r="C44" s="213">
        <v>45679.0</v>
      </c>
      <c r="D44" s="132" t="s">
        <v>353</v>
      </c>
      <c r="E44" s="214">
        <v>2.0</v>
      </c>
      <c r="F44" s="215">
        <v>2.0</v>
      </c>
      <c r="G44" s="216">
        <v>2.0</v>
      </c>
      <c r="H44" s="217">
        <v>2.0</v>
      </c>
      <c r="I44" s="218">
        <v>1.0</v>
      </c>
      <c r="J44" s="219">
        <v>18.0</v>
      </c>
      <c r="K44" s="219">
        <v>18.0</v>
      </c>
      <c r="L44" s="227">
        <v>1.0</v>
      </c>
      <c r="M44" s="220">
        <v>7.0</v>
      </c>
      <c r="N44" s="221">
        <v>2.0</v>
      </c>
      <c r="O44" s="133"/>
      <c r="P44" s="133"/>
      <c r="Q44" s="133"/>
      <c r="R44" s="133"/>
      <c r="S44" s="133"/>
      <c r="T44" s="133"/>
    </row>
    <row r="45" ht="15.75" customHeight="1">
      <c r="A45" s="133"/>
      <c r="B45" s="222"/>
      <c r="C45" s="223" t="s">
        <v>331</v>
      </c>
      <c r="D45" s="224" t="s">
        <v>358</v>
      </c>
      <c r="E45" s="225"/>
      <c r="F45" s="225"/>
      <c r="G45" s="225"/>
      <c r="H45" s="225"/>
      <c r="I45" s="225"/>
      <c r="J45" s="225"/>
      <c r="K45" s="225"/>
      <c r="L45" s="225"/>
      <c r="M45" s="225"/>
      <c r="N45" s="226"/>
      <c r="O45" s="133"/>
      <c r="P45" s="133"/>
      <c r="Q45" s="133"/>
      <c r="R45" s="133"/>
      <c r="S45" s="133"/>
      <c r="T45" s="133"/>
    </row>
    <row r="46" ht="15.75" customHeight="1">
      <c r="A46" s="133"/>
      <c r="B46" s="212">
        <v>20.0</v>
      </c>
      <c r="C46" s="213">
        <v>45681.0</v>
      </c>
      <c r="D46" s="132" t="s">
        <v>359</v>
      </c>
      <c r="E46" s="214">
        <v>2.0</v>
      </c>
      <c r="F46" s="215">
        <v>2.0</v>
      </c>
      <c r="G46" s="216">
        <v>2.0</v>
      </c>
      <c r="H46" s="217">
        <v>2.0</v>
      </c>
      <c r="I46" s="218">
        <v>1.0</v>
      </c>
      <c r="J46" s="219">
        <v>27.0</v>
      </c>
      <c r="K46" s="219">
        <v>27.0</v>
      </c>
      <c r="L46" s="227">
        <v>1.0</v>
      </c>
      <c r="M46" s="220">
        <v>6.0</v>
      </c>
      <c r="N46" s="221">
        <v>2.0</v>
      </c>
      <c r="O46" s="133"/>
      <c r="P46" s="133"/>
      <c r="Q46" s="133"/>
      <c r="R46" s="133"/>
      <c r="S46" s="133"/>
      <c r="T46" s="133"/>
    </row>
    <row r="47" ht="15.75" customHeight="1">
      <c r="A47" s="133"/>
      <c r="B47" s="222"/>
      <c r="C47" s="223" t="s">
        <v>331</v>
      </c>
      <c r="D47" s="224" t="s">
        <v>360</v>
      </c>
      <c r="E47" s="225"/>
      <c r="F47" s="225"/>
      <c r="G47" s="225"/>
      <c r="H47" s="225"/>
      <c r="I47" s="225"/>
      <c r="J47" s="225"/>
      <c r="K47" s="225"/>
      <c r="L47" s="225"/>
      <c r="M47" s="225"/>
      <c r="N47" s="226"/>
      <c r="O47" s="133"/>
      <c r="P47" s="133"/>
      <c r="Q47" s="133"/>
      <c r="R47" s="133"/>
      <c r="S47" s="133"/>
      <c r="T47" s="133"/>
    </row>
    <row r="48" ht="15.75" customHeight="1">
      <c r="A48" s="133"/>
      <c r="B48" s="212">
        <v>21.0</v>
      </c>
      <c r="C48" s="213">
        <v>45683.0</v>
      </c>
      <c r="D48" s="132" t="s">
        <v>361</v>
      </c>
      <c r="E48" s="214">
        <v>3.0</v>
      </c>
      <c r="F48" s="215">
        <v>3.0</v>
      </c>
      <c r="G48" s="216">
        <v>3.0</v>
      </c>
      <c r="H48" s="217">
        <v>3.0</v>
      </c>
      <c r="I48" s="218">
        <v>1.0</v>
      </c>
      <c r="J48" s="219">
        <v>6.0</v>
      </c>
      <c r="K48" s="219">
        <v>6.0</v>
      </c>
      <c r="L48" s="227">
        <v>1.0</v>
      </c>
      <c r="M48" s="220">
        <v>2.0</v>
      </c>
      <c r="N48" s="221">
        <v>1.0</v>
      </c>
      <c r="O48" s="133"/>
      <c r="P48" s="133"/>
      <c r="Q48" s="133"/>
      <c r="R48" s="133"/>
      <c r="S48" s="133"/>
      <c r="T48" s="133"/>
    </row>
    <row r="49" ht="15.75" customHeight="1">
      <c r="A49" s="133"/>
      <c r="B49" s="222"/>
      <c r="C49" s="223" t="s">
        <v>331</v>
      </c>
      <c r="D49" s="224" t="s">
        <v>362</v>
      </c>
      <c r="E49" s="225"/>
      <c r="F49" s="225"/>
      <c r="G49" s="225"/>
      <c r="H49" s="225"/>
      <c r="I49" s="225"/>
      <c r="J49" s="225"/>
      <c r="K49" s="225"/>
      <c r="L49" s="225"/>
      <c r="M49" s="225"/>
      <c r="N49" s="226"/>
      <c r="O49" s="133"/>
      <c r="P49" s="133"/>
      <c r="Q49" s="133"/>
      <c r="R49" s="133"/>
      <c r="S49" s="133"/>
      <c r="T49" s="133"/>
    </row>
    <row r="50" ht="15.75" customHeight="1">
      <c r="A50" s="133"/>
      <c r="B50" s="133"/>
      <c r="C50" s="133"/>
      <c r="D50" s="133"/>
      <c r="E50" s="133"/>
      <c r="F50" s="133"/>
      <c r="G50" s="181"/>
      <c r="H50" s="182"/>
      <c r="I50" s="140"/>
      <c r="J50" s="140"/>
      <c r="K50" s="140"/>
      <c r="L50" s="140"/>
      <c r="M50" s="182"/>
      <c r="N50" s="140"/>
      <c r="O50" s="133"/>
      <c r="P50" s="133"/>
      <c r="Q50" s="133"/>
      <c r="R50" s="133"/>
      <c r="S50" s="133"/>
      <c r="T50" s="133"/>
    </row>
    <row r="51" ht="15.75" customHeight="1">
      <c r="A51" s="133"/>
      <c r="B51" s="133"/>
      <c r="C51" s="133"/>
      <c r="D51" s="133"/>
      <c r="E51" s="133"/>
      <c r="F51" s="133"/>
      <c r="G51" s="181"/>
      <c r="H51" s="182"/>
      <c r="I51" s="140"/>
      <c r="J51" s="140"/>
      <c r="K51" s="140"/>
      <c r="L51" s="140"/>
      <c r="M51" s="182"/>
      <c r="N51" s="140"/>
      <c r="O51" s="133"/>
      <c r="P51" s="133"/>
      <c r="Q51" s="133"/>
      <c r="R51" s="133"/>
      <c r="S51" s="133"/>
      <c r="T51" s="133"/>
    </row>
    <row r="52" ht="15.75" customHeight="1">
      <c r="A52" s="133"/>
      <c r="B52" s="133"/>
      <c r="C52" s="133"/>
      <c r="D52" s="133"/>
      <c r="E52" s="133"/>
      <c r="F52" s="133"/>
      <c r="G52" s="181"/>
      <c r="H52" s="182"/>
      <c r="I52" s="140"/>
      <c r="J52" s="140"/>
      <c r="K52" s="140"/>
      <c r="L52" s="140"/>
      <c r="M52" s="182"/>
      <c r="N52" s="140"/>
      <c r="O52" s="133"/>
      <c r="P52" s="133"/>
      <c r="Q52" s="133"/>
      <c r="R52" s="133"/>
      <c r="S52" s="133"/>
      <c r="T52" s="133"/>
    </row>
    <row r="53" ht="15.75" customHeight="1">
      <c r="A53" s="133"/>
      <c r="B53" s="133"/>
      <c r="C53" s="133"/>
      <c r="D53" s="133"/>
      <c r="E53" s="133"/>
      <c r="F53" s="133"/>
      <c r="G53" s="181"/>
      <c r="H53" s="182"/>
      <c r="I53" s="140"/>
      <c r="J53" s="140"/>
      <c r="K53" s="140"/>
      <c r="L53" s="140"/>
      <c r="M53" s="182"/>
      <c r="N53" s="140"/>
      <c r="O53" s="133"/>
      <c r="P53" s="133"/>
      <c r="Q53" s="133"/>
      <c r="R53" s="133"/>
      <c r="S53" s="133"/>
      <c r="T53" s="133"/>
    </row>
    <row r="54" ht="15.75" customHeight="1">
      <c r="A54" s="133"/>
      <c r="B54" s="133"/>
      <c r="C54" s="133"/>
      <c r="D54" s="133"/>
      <c r="E54" s="133"/>
      <c r="F54" s="133"/>
      <c r="G54" s="181"/>
      <c r="H54" s="182"/>
      <c r="I54" s="140"/>
      <c r="J54" s="140"/>
      <c r="K54" s="140"/>
      <c r="L54" s="140"/>
      <c r="M54" s="182"/>
      <c r="N54" s="140"/>
      <c r="O54" s="133"/>
      <c r="P54" s="133"/>
      <c r="Q54" s="133"/>
      <c r="R54" s="133"/>
      <c r="S54" s="133"/>
      <c r="T54" s="133"/>
    </row>
    <row r="55" ht="15.75" customHeight="1">
      <c r="A55" s="133"/>
      <c r="B55" s="133"/>
      <c r="C55" s="133"/>
      <c r="D55" s="133"/>
      <c r="E55" s="133"/>
      <c r="F55" s="133"/>
      <c r="G55" s="181"/>
      <c r="H55" s="182"/>
      <c r="I55" s="140"/>
      <c r="J55" s="140"/>
      <c r="K55" s="140"/>
      <c r="L55" s="140"/>
      <c r="M55" s="182"/>
      <c r="N55" s="140"/>
      <c r="O55" s="133"/>
      <c r="P55" s="133"/>
      <c r="Q55" s="133"/>
      <c r="R55" s="133"/>
      <c r="S55" s="133"/>
      <c r="T55" s="133"/>
    </row>
    <row r="56" ht="15.75" customHeight="1">
      <c r="A56" s="133"/>
      <c r="B56" s="133"/>
      <c r="C56" s="133"/>
      <c r="D56" s="133"/>
      <c r="E56" s="133"/>
      <c r="F56" s="133"/>
      <c r="G56" s="181"/>
      <c r="H56" s="182"/>
      <c r="I56" s="140"/>
      <c r="J56" s="140"/>
      <c r="K56" s="140"/>
      <c r="L56" s="140"/>
      <c r="M56" s="182"/>
      <c r="N56" s="140"/>
      <c r="O56" s="133"/>
      <c r="P56" s="133"/>
      <c r="Q56" s="133"/>
      <c r="R56" s="133"/>
      <c r="S56" s="133"/>
      <c r="T56" s="133"/>
    </row>
    <row r="57" ht="15.75" customHeight="1">
      <c r="A57" s="133"/>
      <c r="B57" s="133"/>
      <c r="C57" s="133"/>
      <c r="D57" s="133"/>
      <c r="E57" s="133"/>
      <c r="F57" s="133"/>
      <c r="G57" s="181"/>
      <c r="H57" s="182"/>
      <c r="I57" s="140"/>
      <c r="J57" s="140"/>
      <c r="K57" s="140"/>
      <c r="L57" s="140"/>
      <c r="M57" s="182"/>
      <c r="N57" s="140"/>
      <c r="O57" s="133"/>
      <c r="P57" s="133"/>
      <c r="Q57" s="133"/>
      <c r="R57" s="133"/>
      <c r="S57" s="133"/>
      <c r="T57" s="133"/>
    </row>
    <row r="58" ht="15.75" customHeight="1">
      <c r="A58" s="133"/>
      <c r="B58" s="133"/>
      <c r="C58" s="133"/>
      <c r="D58" s="133"/>
      <c r="E58" s="133"/>
      <c r="F58" s="133"/>
      <c r="G58" s="181"/>
      <c r="H58" s="182"/>
      <c r="I58" s="140"/>
      <c r="J58" s="140"/>
      <c r="K58" s="140"/>
      <c r="L58" s="140"/>
      <c r="M58" s="182"/>
      <c r="N58" s="140"/>
      <c r="O58" s="133"/>
      <c r="P58" s="133"/>
      <c r="Q58" s="133"/>
      <c r="R58" s="133"/>
      <c r="S58" s="133"/>
      <c r="T58" s="133"/>
    </row>
    <row r="59" ht="15.75" customHeight="1">
      <c r="A59" s="133"/>
      <c r="B59" s="133"/>
      <c r="C59" s="133"/>
      <c r="D59" s="133"/>
      <c r="E59" s="133"/>
      <c r="F59" s="133"/>
      <c r="G59" s="181"/>
      <c r="H59" s="182"/>
      <c r="I59" s="140"/>
      <c r="J59" s="140"/>
      <c r="K59" s="140"/>
      <c r="L59" s="140"/>
      <c r="M59" s="182"/>
      <c r="N59" s="140"/>
      <c r="O59" s="133"/>
      <c r="P59" s="133"/>
      <c r="Q59" s="133"/>
      <c r="R59" s="133"/>
      <c r="S59" s="133"/>
      <c r="T59" s="133"/>
    </row>
    <row r="60" ht="15.75" customHeight="1">
      <c r="A60" s="133"/>
      <c r="B60" s="133"/>
      <c r="C60" s="133"/>
      <c r="D60" s="133"/>
      <c r="E60" s="133"/>
      <c r="F60" s="133"/>
      <c r="G60" s="181"/>
      <c r="H60" s="182"/>
      <c r="I60" s="140"/>
      <c r="J60" s="140"/>
      <c r="K60" s="140"/>
      <c r="L60" s="140"/>
      <c r="M60" s="182"/>
      <c r="N60" s="140"/>
      <c r="O60" s="133"/>
      <c r="P60" s="133"/>
      <c r="Q60" s="133"/>
      <c r="R60" s="133"/>
      <c r="S60" s="133"/>
      <c r="T60" s="133"/>
    </row>
    <row r="61" ht="15.75" customHeight="1">
      <c r="A61" s="133"/>
      <c r="B61" s="133"/>
      <c r="C61" s="133"/>
      <c r="D61" s="133"/>
      <c r="E61" s="133"/>
      <c r="F61" s="133"/>
      <c r="G61" s="181"/>
      <c r="H61" s="182"/>
      <c r="I61" s="140"/>
      <c r="J61" s="140"/>
      <c r="K61" s="140"/>
      <c r="L61" s="140"/>
      <c r="M61" s="182"/>
      <c r="N61" s="140"/>
      <c r="O61" s="133"/>
      <c r="P61" s="133"/>
      <c r="Q61" s="133"/>
      <c r="R61" s="133"/>
      <c r="S61" s="133"/>
      <c r="T61" s="133"/>
    </row>
    <row r="62" ht="15.75" customHeight="1">
      <c r="A62" s="133"/>
      <c r="B62" s="133"/>
      <c r="C62" s="133"/>
      <c r="D62" s="133"/>
      <c r="E62" s="133"/>
      <c r="F62" s="133"/>
      <c r="G62" s="181"/>
      <c r="H62" s="182"/>
      <c r="I62" s="140"/>
      <c r="J62" s="140"/>
      <c r="K62" s="140"/>
      <c r="L62" s="140"/>
      <c r="M62" s="182"/>
      <c r="N62" s="140"/>
      <c r="O62" s="133"/>
      <c r="P62" s="133"/>
      <c r="Q62" s="133"/>
      <c r="R62" s="133"/>
      <c r="S62" s="133"/>
      <c r="T62" s="133"/>
    </row>
    <row r="63" ht="15.75" customHeight="1">
      <c r="A63" s="133"/>
      <c r="B63" s="133"/>
      <c r="C63" s="133"/>
      <c r="D63" s="133"/>
      <c r="E63" s="133"/>
      <c r="F63" s="133"/>
      <c r="G63" s="181"/>
      <c r="H63" s="182"/>
      <c r="I63" s="140"/>
      <c r="J63" s="140"/>
      <c r="K63" s="140"/>
      <c r="L63" s="140"/>
      <c r="M63" s="182"/>
      <c r="N63" s="140"/>
      <c r="O63" s="133"/>
      <c r="P63" s="133"/>
      <c r="Q63" s="133"/>
      <c r="R63" s="133"/>
      <c r="S63" s="133"/>
      <c r="T63" s="133"/>
    </row>
    <row r="64" ht="15.75" customHeight="1">
      <c r="A64" s="133"/>
      <c r="B64" s="133"/>
      <c r="C64" s="133"/>
      <c r="D64" s="133"/>
      <c r="E64" s="133"/>
      <c r="F64" s="133"/>
      <c r="G64" s="181"/>
      <c r="H64" s="182"/>
      <c r="I64" s="140"/>
      <c r="J64" s="140"/>
      <c r="K64" s="140"/>
      <c r="L64" s="140"/>
      <c r="M64" s="182"/>
      <c r="N64" s="140"/>
      <c r="O64" s="133"/>
      <c r="P64" s="133"/>
      <c r="Q64" s="133"/>
      <c r="R64" s="133"/>
      <c r="S64" s="133"/>
      <c r="T64" s="133"/>
    </row>
    <row r="65" ht="15.75" customHeight="1">
      <c r="A65" s="133"/>
      <c r="B65" s="133"/>
      <c r="C65" s="133"/>
      <c r="D65" s="133"/>
      <c r="E65" s="133"/>
      <c r="F65" s="133"/>
      <c r="G65" s="181"/>
      <c r="H65" s="182"/>
      <c r="I65" s="140"/>
      <c r="J65" s="140"/>
      <c r="K65" s="140"/>
      <c r="L65" s="140"/>
      <c r="M65" s="182"/>
      <c r="N65" s="140"/>
      <c r="O65" s="133"/>
      <c r="P65" s="133"/>
      <c r="Q65" s="133"/>
      <c r="R65" s="133"/>
      <c r="S65" s="133"/>
      <c r="T65" s="133"/>
    </row>
    <row r="66" ht="15.75" customHeight="1">
      <c r="A66" s="133"/>
      <c r="B66" s="133"/>
      <c r="C66" s="133"/>
      <c r="D66" s="133"/>
      <c r="E66" s="133"/>
      <c r="F66" s="133"/>
      <c r="G66" s="181"/>
      <c r="H66" s="182"/>
      <c r="I66" s="140"/>
      <c r="J66" s="140"/>
      <c r="K66" s="140"/>
      <c r="L66" s="140"/>
      <c r="M66" s="182"/>
      <c r="N66" s="140"/>
      <c r="O66" s="133"/>
      <c r="P66" s="133"/>
      <c r="Q66" s="133"/>
      <c r="R66" s="133"/>
      <c r="S66" s="133"/>
      <c r="T66" s="133"/>
    </row>
    <row r="67" ht="15.75" customHeight="1">
      <c r="A67" s="133"/>
      <c r="B67" s="133"/>
      <c r="C67" s="133"/>
      <c r="D67" s="133"/>
      <c r="E67" s="133"/>
      <c r="F67" s="133"/>
      <c r="G67" s="181"/>
      <c r="H67" s="182"/>
      <c r="I67" s="140"/>
      <c r="J67" s="140"/>
      <c r="K67" s="140"/>
      <c r="L67" s="140"/>
      <c r="M67" s="182"/>
      <c r="N67" s="140"/>
      <c r="O67" s="133"/>
      <c r="P67" s="133"/>
      <c r="Q67" s="133"/>
      <c r="R67" s="133"/>
      <c r="S67" s="133"/>
      <c r="T67" s="133"/>
    </row>
    <row r="68" ht="15.75" customHeight="1">
      <c r="A68" s="133"/>
      <c r="B68" s="133"/>
      <c r="C68" s="133"/>
      <c r="D68" s="133"/>
      <c r="E68" s="133"/>
      <c r="F68" s="133"/>
      <c r="G68" s="181"/>
      <c r="H68" s="182"/>
      <c r="I68" s="140"/>
      <c r="J68" s="140"/>
      <c r="K68" s="140"/>
      <c r="L68" s="140"/>
      <c r="M68" s="182"/>
      <c r="N68" s="140"/>
      <c r="O68" s="133"/>
      <c r="P68" s="133"/>
      <c r="Q68" s="133"/>
      <c r="R68" s="133"/>
      <c r="S68" s="133"/>
      <c r="T68" s="133"/>
    </row>
    <row r="69" ht="15.75" customHeight="1">
      <c r="A69" s="133"/>
      <c r="B69" s="133"/>
      <c r="C69" s="133"/>
      <c r="D69" s="133"/>
      <c r="E69" s="133"/>
      <c r="F69" s="133"/>
      <c r="G69" s="181"/>
      <c r="H69" s="182"/>
      <c r="I69" s="140"/>
      <c r="J69" s="140"/>
      <c r="K69" s="140"/>
      <c r="L69" s="140"/>
      <c r="M69" s="182"/>
      <c r="N69" s="140"/>
      <c r="O69" s="133"/>
      <c r="P69" s="133"/>
      <c r="Q69" s="133"/>
      <c r="R69" s="133"/>
      <c r="S69" s="133"/>
      <c r="T69" s="133"/>
    </row>
    <row r="70" ht="15.75" customHeight="1">
      <c r="A70" s="133"/>
      <c r="B70" s="133"/>
      <c r="C70" s="133"/>
      <c r="D70" s="133"/>
      <c r="E70" s="133"/>
      <c r="F70" s="133"/>
      <c r="G70" s="181"/>
      <c r="H70" s="182"/>
      <c r="I70" s="140"/>
      <c r="J70" s="140"/>
      <c r="K70" s="140"/>
      <c r="L70" s="140"/>
      <c r="M70" s="182"/>
      <c r="N70" s="140"/>
      <c r="O70" s="133"/>
      <c r="P70" s="133"/>
      <c r="Q70" s="133"/>
      <c r="R70" s="133"/>
      <c r="S70" s="133"/>
      <c r="T70" s="133"/>
    </row>
    <row r="71" ht="15.75" customHeight="1">
      <c r="A71" s="133"/>
      <c r="B71" s="133"/>
      <c r="C71" s="133"/>
      <c r="D71" s="133"/>
      <c r="E71" s="133"/>
      <c r="F71" s="133"/>
      <c r="G71" s="181"/>
      <c r="H71" s="182"/>
      <c r="I71" s="140"/>
      <c r="J71" s="140"/>
      <c r="K71" s="140"/>
      <c r="L71" s="140"/>
      <c r="M71" s="182"/>
      <c r="N71" s="140"/>
      <c r="O71" s="133"/>
      <c r="P71" s="133"/>
      <c r="Q71" s="133"/>
      <c r="R71" s="133"/>
      <c r="S71" s="133"/>
      <c r="T71" s="133"/>
    </row>
    <row r="72" ht="15.75" customHeight="1">
      <c r="A72" s="133"/>
      <c r="B72" s="133"/>
      <c r="C72" s="133"/>
      <c r="D72" s="133"/>
      <c r="E72" s="133"/>
      <c r="F72" s="133"/>
      <c r="G72" s="181"/>
      <c r="H72" s="182"/>
      <c r="I72" s="140"/>
      <c r="J72" s="140"/>
      <c r="K72" s="140"/>
      <c r="L72" s="140"/>
      <c r="M72" s="182"/>
      <c r="N72" s="140"/>
      <c r="O72" s="133"/>
      <c r="P72" s="133"/>
      <c r="Q72" s="133"/>
      <c r="R72" s="133"/>
      <c r="S72" s="133"/>
      <c r="T72" s="133"/>
    </row>
    <row r="73" ht="15.75" customHeight="1">
      <c r="A73" s="133"/>
      <c r="B73" s="133"/>
      <c r="C73" s="133"/>
      <c r="D73" s="133"/>
      <c r="E73" s="133"/>
      <c r="F73" s="133"/>
      <c r="G73" s="181"/>
      <c r="H73" s="182"/>
      <c r="I73" s="140"/>
      <c r="J73" s="140"/>
      <c r="K73" s="140"/>
      <c r="L73" s="140"/>
      <c r="M73" s="182"/>
      <c r="N73" s="140"/>
      <c r="O73" s="133"/>
      <c r="P73" s="133"/>
      <c r="Q73" s="133"/>
      <c r="R73" s="133"/>
      <c r="S73" s="133"/>
      <c r="T73" s="133"/>
    </row>
    <row r="74" ht="15.75" customHeight="1">
      <c r="A74" s="133"/>
      <c r="B74" s="133"/>
      <c r="C74" s="133"/>
      <c r="D74" s="133"/>
      <c r="E74" s="133"/>
      <c r="F74" s="133"/>
      <c r="G74" s="181"/>
      <c r="H74" s="182"/>
      <c r="I74" s="140"/>
      <c r="J74" s="140"/>
      <c r="K74" s="140"/>
      <c r="L74" s="140"/>
      <c r="M74" s="182"/>
      <c r="N74" s="140"/>
      <c r="O74" s="133"/>
      <c r="P74" s="133"/>
      <c r="Q74" s="133"/>
      <c r="R74" s="133"/>
      <c r="S74" s="133"/>
      <c r="T74" s="133"/>
    </row>
    <row r="75" ht="15.75" customHeight="1">
      <c r="A75" s="133"/>
      <c r="B75" s="133"/>
      <c r="C75" s="133"/>
      <c r="D75" s="133"/>
      <c r="E75" s="133"/>
      <c r="F75" s="133"/>
      <c r="G75" s="181"/>
      <c r="H75" s="182"/>
      <c r="I75" s="140"/>
      <c r="J75" s="140"/>
      <c r="K75" s="140"/>
      <c r="L75" s="140"/>
      <c r="M75" s="182"/>
      <c r="N75" s="140"/>
      <c r="O75" s="133"/>
      <c r="P75" s="133"/>
      <c r="Q75" s="133"/>
      <c r="R75" s="133"/>
      <c r="S75" s="133"/>
      <c r="T75" s="133"/>
    </row>
    <row r="76" ht="15.75" customHeight="1">
      <c r="A76" s="133"/>
      <c r="B76" s="133"/>
      <c r="C76" s="133"/>
      <c r="D76" s="133"/>
      <c r="E76" s="133"/>
      <c r="F76" s="133"/>
      <c r="G76" s="181"/>
      <c r="H76" s="182"/>
      <c r="I76" s="140"/>
      <c r="J76" s="140"/>
      <c r="K76" s="140"/>
      <c r="L76" s="140"/>
      <c r="M76" s="182"/>
      <c r="N76" s="140"/>
      <c r="O76" s="133"/>
      <c r="P76" s="133"/>
      <c r="Q76" s="133"/>
      <c r="R76" s="133"/>
      <c r="S76" s="133"/>
      <c r="T76" s="133"/>
    </row>
    <row r="77" ht="15.75" customHeight="1">
      <c r="A77" s="133"/>
      <c r="B77" s="133"/>
      <c r="C77" s="133"/>
      <c r="D77" s="133"/>
      <c r="E77" s="133"/>
      <c r="F77" s="133"/>
      <c r="G77" s="181"/>
      <c r="H77" s="182"/>
      <c r="I77" s="140"/>
      <c r="J77" s="140"/>
      <c r="K77" s="140"/>
      <c r="L77" s="140"/>
      <c r="M77" s="182"/>
      <c r="N77" s="140"/>
      <c r="O77" s="133"/>
      <c r="P77" s="133"/>
      <c r="Q77" s="133"/>
      <c r="R77" s="133"/>
      <c r="S77" s="133"/>
      <c r="T77" s="133"/>
    </row>
    <row r="78" ht="15.75" customHeight="1">
      <c r="A78" s="133"/>
      <c r="B78" s="133"/>
      <c r="C78" s="133"/>
      <c r="D78" s="133"/>
      <c r="E78" s="133"/>
      <c r="F78" s="133"/>
      <c r="G78" s="181"/>
      <c r="H78" s="182"/>
      <c r="I78" s="140"/>
      <c r="J78" s="140"/>
      <c r="K78" s="140"/>
      <c r="L78" s="140"/>
      <c r="M78" s="182"/>
      <c r="N78" s="140"/>
      <c r="O78" s="133"/>
      <c r="P78" s="133"/>
      <c r="Q78" s="133"/>
      <c r="R78" s="133"/>
      <c r="S78" s="133"/>
      <c r="T78" s="133"/>
    </row>
    <row r="79" ht="15.75" customHeight="1">
      <c r="A79" s="133"/>
      <c r="B79" s="133"/>
      <c r="C79" s="133"/>
      <c r="D79" s="133"/>
      <c r="E79" s="133"/>
      <c r="F79" s="133"/>
      <c r="G79" s="181"/>
      <c r="H79" s="182"/>
      <c r="I79" s="140"/>
      <c r="J79" s="140"/>
      <c r="K79" s="140"/>
      <c r="L79" s="140"/>
      <c r="M79" s="182"/>
      <c r="N79" s="140"/>
      <c r="O79" s="133"/>
      <c r="P79" s="133"/>
      <c r="Q79" s="133"/>
      <c r="R79" s="133"/>
      <c r="S79" s="133"/>
      <c r="T79" s="133"/>
    </row>
    <row r="80" ht="15.75" customHeight="1">
      <c r="A80" s="133"/>
      <c r="B80" s="133"/>
      <c r="C80" s="133"/>
      <c r="D80" s="133"/>
      <c r="E80" s="133"/>
      <c r="F80" s="133"/>
      <c r="G80" s="181"/>
      <c r="H80" s="182"/>
      <c r="I80" s="140"/>
      <c r="J80" s="140"/>
      <c r="K80" s="140"/>
      <c r="L80" s="140"/>
      <c r="M80" s="182"/>
      <c r="N80" s="140"/>
      <c r="O80" s="133"/>
      <c r="P80" s="133"/>
      <c r="Q80" s="133"/>
      <c r="R80" s="133"/>
      <c r="S80" s="133"/>
      <c r="T80" s="133"/>
    </row>
    <row r="81" ht="15.75" customHeight="1">
      <c r="A81" s="133"/>
      <c r="B81" s="133"/>
      <c r="C81" s="133"/>
      <c r="D81" s="133"/>
      <c r="E81" s="133"/>
      <c r="F81" s="133"/>
      <c r="G81" s="181"/>
      <c r="H81" s="182"/>
      <c r="I81" s="140"/>
      <c r="J81" s="140"/>
      <c r="K81" s="140"/>
      <c r="L81" s="140"/>
      <c r="M81" s="182"/>
      <c r="N81" s="140"/>
      <c r="O81" s="133"/>
      <c r="P81" s="133"/>
      <c r="Q81" s="133"/>
      <c r="R81" s="133"/>
      <c r="S81" s="133"/>
      <c r="T81" s="133"/>
    </row>
    <row r="82" ht="15.75" customHeight="1">
      <c r="A82" s="133"/>
      <c r="B82" s="133"/>
      <c r="C82" s="133"/>
      <c r="D82" s="133"/>
      <c r="E82" s="133"/>
      <c r="F82" s="133"/>
      <c r="G82" s="181"/>
      <c r="H82" s="182"/>
      <c r="I82" s="140"/>
      <c r="J82" s="140"/>
      <c r="K82" s="140"/>
      <c r="L82" s="140"/>
      <c r="M82" s="182"/>
      <c r="N82" s="140"/>
      <c r="O82" s="133"/>
      <c r="P82" s="133"/>
      <c r="Q82" s="133"/>
      <c r="R82" s="133"/>
      <c r="S82" s="133"/>
      <c r="T82" s="133"/>
    </row>
    <row r="83" ht="15.75" customHeight="1">
      <c r="A83" s="133"/>
      <c r="B83" s="133"/>
      <c r="C83" s="133"/>
      <c r="D83" s="133"/>
      <c r="E83" s="133"/>
      <c r="F83" s="133"/>
      <c r="G83" s="181"/>
      <c r="H83" s="182"/>
      <c r="I83" s="140"/>
      <c r="J83" s="140"/>
      <c r="K83" s="140"/>
      <c r="L83" s="140"/>
      <c r="M83" s="182"/>
      <c r="N83" s="140"/>
      <c r="O83" s="133"/>
      <c r="P83" s="133"/>
      <c r="Q83" s="133"/>
      <c r="R83" s="133"/>
      <c r="S83" s="133"/>
      <c r="T83" s="133"/>
    </row>
    <row r="84" ht="15.75" customHeight="1">
      <c r="A84" s="133"/>
      <c r="B84" s="133"/>
      <c r="C84" s="133"/>
      <c r="D84" s="133"/>
      <c r="E84" s="133"/>
      <c r="F84" s="133"/>
      <c r="G84" s="181"/>
      <c r="H84" s="182"/>
      <c r="I84" s="140"/>
      <c r="J84" s="140"/>
      <c r="K84" s="140"/>
      <c r="L84" s="140"/>
      <c r="M84" s="182"/>
      <c r="N84" s="140"/>
      <c r="O84" s="133"/>
      <c r="P84" s="133"/>
      <c r="Q84" s="133"/>
      <c r="R84" s="133"/>
      <c r="S84" s="133"/>
      <c r="T84" s="133"/>
    </row>
    <row r="85" ht="15.75" customHeight="1">
      <c r="A85" s="133"/>
      <c r="B85" s="133"/>
      <c r="C85" s="133"/>
      <c r="D85" s="133"/>
      <c r="E85" s="133"/>
      <c r="F85" s="133"/>
      <c r="G85" s="181"/>
      <c r="H85" s="182"/>
      <c r="I85" s="140"/>
      <c r="J85" s="140"/>
      <c r="K85" s="140"/>
      <c r="L85" s="140"/>
      <c r="M85" s="182"/>
      <c r="N85" s="140"/>
      <c r="O85" s="133"/>
      <c r="P85" s="133"/>
      <c r="Q85" s="133"/>
      <c r="R85" s="133"/>
      <c r="S85" s="133"/>
      <c r="T85" s="133"/>
    </row>
    <row r="86" ht="15.75" customHeight="1">
      <c r="A86" s="133"/>
      <c r="B86" s="133"/>
      <c r="C86" s="133"/>
      <c r="D86" s="133"/>
      <c r="E86" s="133"/>
      <c r="F86" s="133"/>
      <c r="G86" s="181"/>
      <c r="H86" s="182"/>
      <c r="I86" s="140"/>
      <c r="J86" s="140"/>
      <c r="K86" s="140"/>
      <c r="L86" s="140"/>
      <c r="M86" s="182"/>
      <c r="N86" s="140"/>
      <c r="O86" s="133"/>
      <c r="P86" s="133"/>
      <c r="Q86" s="133"/>
      <c r="R86" s="133"/>
      <c r="S86" s="133"/>
      <c r="T86" s="133"/>
    </row>
    <row r="87" ht="15.75" customHeight="1">
      <c r="A87" s="133"/>
      <c r="B87" s="133"/>
      <c r="C87" s="133"/>
      <c r="D87" s="133"/>
      <c r="E87" s="133"/>
      <c r="F87" s="133"/>
      <c r="G87" s="181"/>
      <c r="H87" s="182"/>
      <c r="I87" s="140"/>
      <c r="J87" s="140"/>
      <c r="K87" s="140"/>
      <c r="L87" s="140"/>
      <c r="M87" s="182"/>
      <c r="N87" s="140"/>
      <c r="O87" s="133"/>
      <c r="P87" s="133"/>
      <c r="Q87" s="133"/>
      <c r="R87" s="133"/>
      <c r="S87" s="133"/>
      <c r="T87" s="133"/>
    </row>
    <row r="88" ht="15.75" customHeight="1">
      <c r="A88" s="133"/>
      <c r="B88" s="133"/>
      <c r="C88" s="133"/>
      <c r="D88" s="133"/>
      <c r="E88" s="133"/>
      <c r="F88" s="133"/>
      <c r="G88" s="181"/>
      <c r="H88" s="182"/>
      <c r="I88" s="140"/>
      <c r="J88" s="140"/>
      <c r="K88" s="140"/>
      <c r="L88" s="140"/>
      <c r="M88" s="182"/>
      <c r="N88" s="140"/>
      <c r="O88" s="133"/>
      <c r="P88" s="133"/>
      <c r="Q88" s="133"/>
      <c r="R88" s="133"/>
      <c r="S88" s="133"/>
      <c r="T88" s="133"/>
    </row>
    <row r="89" ht="15.75" customHeight="1">
      <c r="A89" s="133"/>
      <c r="B89" s="133"/>
      <c r="C89" s="133"/>
      <c r="D89" s="133"/>
      <c r="E89" s="133"/>
      <c r="F89" s="133"/>
      <c r="G89" s="181"/>
      <c r="H89" s="182"/>
      <c r="I89" s="140"/>
      <c r="J89" s="140"/>
      <c r="K89" s="140"/>
      <c r="L89" s="140"/>
      <c r="M89" s="182"/>
      <c r="N89" s="140"/>
      <c r="O89" s="133"/>
      <c r="P89" s="133"/>
      <c r="Q89" s="133"/>
      <c r="R89" s="133"/>
      <c r="S89" s="133"/>
      <c r="T89" s="133"/>
    </row>
    <row r="90" ht="15.75" customHeight="1">
      <c r="A90" s="133"/>
      <c r="B90" s="133"/>
      <c r="C90" s="133"/>
      <c r="D90" s="133"/>
      <c r="E90" s="133"/>
      <c r="F90" s="133"/>
      <c r="G90" s="181"/>
      <c r="H90" s="182"/>
      <c r="I90" s="140"/>
      <c r="J90" s="140"/>
      <c r="K90" s="140"/>
      <c r="L90" s="140"/>
      <c r="M90" s="182"/>
      <c r="N90" s="140"/>
      <c r="O90" s="133"/>
      <c r="P90" s="133"/>
      <c r="Q90" s="133"/>
      <c r="R90" s="133"/>
      <c r="S90" s="133"/>
      <c r="T90" s="133"/>
    </row>
    <row r="91" ht="15.75" customHeight="1">
      <c r="A91" s="133"/>
      <c r="B91" s="133"/>
      <c r="C91" s="133"/>
      <c r="D91" s="133"/>
      <c r="E91" s="133"/>
      <c r="F91" s="133"/>
      <c r="G91" s="181"/>
      <c r="H91" s="182"/>
      <c r="I91" s="140"/>
      <c r="J91" s="140"/>
      <c r="K91" s="140"/>
      <c r="L91" s="140"/>
      <c r="M91" s="182"/>
      <c r="N91" s="140"/>
      <c r="O91" s="133"/>
      <c r="P91" s="133"/>
      <c r="Q91" s="133"/>
      <c r="R91" s="133"/>
      <c r="S91" s="133"/>
      <c r="T91" s="133"/>
    </row>
    <row r="92" ht="15.75" customHeight="1">
      <c r="A92" s="133"/>
      <c r="B92" s="133"/>
      <c r="C92" s="133"/>
      <c r="D92" s="133"/>
      <c r="E92" s="133"/>
      <c r="F92" s="133"/>
      <c r="G92" s="181"/>
      <c r="H92" s="182"/>
      <c r="I92" s="140"/>
      <c r="J92" s="140"/>
      <c r="K92" s="140"/>
      <c r="L92" s="140"/>
      <c r="M92" s="182"/>
      <c r="N92" s="140"/>
      <c r="O92" s="133"/>
      <c r="P92" s="133"/>
      <c r="Q92" s="133"/>
      <c r="R92" s="133"/>
      <c r="S92" s="133"/>
      <c r="T92" s="133"/>
    </row>
    <row r="93" ht="15.75" customHeight="1">
      <c r="A93" s="133"/>
      <c r="B93" s="133"/>
      <c r="C93" s="133"/>
      <c r="D93" s="133"/>
      <c r="E93" s="133"/>
      <c r="F93" s="133"/>
      <c r="G93" s="181"/>
      <c r="H93" s="182"/>
      <c r="I93" s="140"/>
      <c r="J93" s="140"/>
      <c r="K93" s="140"/>
      <c r="L93" s="140"/>
      <c r="M93" s="182"/>
      <c r="N93" s="140"/>
      <c r="O93" s="133"/>
      <c r="P93" s="133"/>
      <c r="Q93" s="133"/>
      <c r="R93" s="133"/>
      <c r="S93" s="133"/>
      <c r="T93" s="133"/>
    </row>
    <row r="94" ht="15.75" customHeight="1">
      <c r="A94" s="133"/>
      <c r="B94" s="133"/>
      <c r="C94" s="133"/>
      <c r="D94" s="133"/>
      <c r="E94" s="133"/>
      <c r="F94" s="133"/>
      <c r="G94" s="181"/>
      <c r="H94" s="182"/>
      <c r="I94" s="140"/>
      <c r="J94" s="140"/>
      <c r="K94" s="140"/>
      <c r="L94" s="140"/>
      <c r="M94" s="182"/>
      <c r="N94" s="140"/>
      <c r="O94" s="133"/>
      <c r="P94" s="133"/>
      <c r="Q94" s="133"/>
      <c r="R94" s="133"/>
      <c r="S94" s="133"/>
      <c r="T94" s="133"/>
    </row>
    <row r="95" ht="15.75" customHeight="1">
      <c r="A95" s="133"/>
      <c r="B95" s="133"/>
      <c r="C95" s="133"/>
      <c r="D95" s="133"/>
      <c r="E95" s="133"/>
      <c r="F95" s="133"/>
      <c r="G95" s="181"/>
      <c r="H95" s="182"/>
      <c r="I95" s="140"/>
      <c r="J95" s="140"/>
      <c r="K95" s="140"/>
      <c r="L95" s="140"/>
      <c r="M95" s="182"/>
      <c r="N95" s="140"/>
      <c r="O95" s="133"/>
      <c r="P95" s="133"/>
      <c r="Q95" s="133"/>
      <c r="R95" s="133"/>
      <c r="S95" s="133"/>
      <c r="T95" s="133"/>
    </row>
    <row r="96" ht="15.75" customHeight="1">
      <c r="A96" s="133"/>
      <c r="B96" s="133"/>
      <c r="C96" s="133"/>
      <c r="D96" s="133"/>
      <c r="E96" s="133"/>
      <c r="F96" s="133"/>
      <c r="G96" s="181"/>
      <c r="H96" s="182"/>
      <c r="I96" s="140"/>
      <c r="J96" s="140"/>
      <c r="K96" s="140"/>
      <c r="L96" s="140"/>
      <c r="M96" s="182"/>
      <c r="N96" s="140"/>
      <c r="O96" s="133"/>
      <c r="P96" s="133"/>
      <c r="Q96" s="133"/>
      <c r="R96" s="133"/>
      <c r="S96" s="133"/>
      <c r="T96" s="133"/>
    </row>
    <row r="97" ht="15.75" customHeight="1">
      <c r="A97" s="133"/>
      <c r="B97" s="133"/>
      <c r="C97" s="133"/>
      <c r="D97" s="133"/>
      <c r="E97" s="133"/>
      <c r="F97" s="133"/>
      <c r="G97" s="181"/>
      <c r="H97" s="182"/>
      <c r="I97" s="140"/>
      <c r="J97" s="140"/>
      <c r="K97" s="140"/>
      <c r="L97" s="140"/>
      <c r="M97" s="182"/>
      <c r="N97" s="140"/>
      <c r="O97" s="133"/>
      <c r="P97" s="133"/>
      <c r="Q97" s="133"/>
      <c r="R97" s="133"/>
      <c r="S97" s="133"/>
      <c r="T97" s="133"/>
    </row>
    <row r="98" ht="15.75" customHeight="1">
      <c r="A98" s="133"/>
      <c r="B98" s="133"/>
      <c r="C98" s="133"/>
      <c r="D98" s="133"/>
      <c r="E98" s="133"/>
      <c r="F98" s="133"/>
      <c r="G98" s="181"/>
      <c r="H98" s="182"/>
      <c r="I98" s="140"/>
      <c r="J98" s="140"/>
      <c r="K98" s="140"/>
      <c r="L98" s="140"/>
      <c r="M98" s="182"/>
      <c r="N98" s="140"/>
      <c r="O98" s="133"/>
      <c r="P98" s="133"/>
      <c r="Q98" s="133"/>
      <c r="R98" s="133"/>
      <c r="S98" s="133"/>
      <c r="T98" s="133"/>
    </row>
    <row r="99" ht="15.75" customHeight="1">
      <c r="A99" s="133"/>
      <c r="B99" s="133"/>
      <c r="C99" s="133"/>
      <c r="D99" s="133"/>
      <c r="E99" s="133"/>
      <c r="F99" s="133"/>
      <c r="G99" s="181"/>
      <c r="H99" s="182"/>
      <c r="I99" s="140"/>
      <c r="J99" s="140"/>
      <c r="K99" s="140"/>
      <c r="L99" s="140"/>
      <c r="M99" s="182"/>
      <c r="N99" s="140"/>
      <c r="O99" s="133"/>
      <c r="P99" s="133"/>
      <c r="Q99" s="133"/>
      <c r="R99" s="133"/>
      <c r="S99" s="133"/>
      <c r="T99" s="133"/>
    </row>
    <row r="100" ht="15.75" customHeight="1">
      <c r="A100" s="133"/>
      <c r="B100" s="133"/>
      <c r="C100" s="133"/>
      <c r="D100" s="133"/>
      <c r="E100" s="133"/>
      <c r="F100" s="133"/>
      <c r="G100" s="181"/>
      <c r="H100" s="182"/>
      <c r="I100" s="140"/>
      <c r="J100" s="140"/>
      <c r="K100" s="140"/>
      <c r="L100" s="140"/>
      <c r="M100" s="182"/>
      <c r="N100" s="140"/>
      <c r="O100" s="133"/>
      <c r="P100" s="133"/>
      <c r="Q100" s="133"/>
      <c r="R100" s="133"/>
      <c r="S100" s="133"/>
      <c r="T100" s="133"/>
    </row>
    <row r="101" ht="15.75" customHeight="1">
      <c r="A101" s="133"/>
      <c r="B101" s="133"/>
      <c r="C101" s="133"/>
      <c r="D101" s="133"/>
      <c r="E101" s="133"/>
      <c r="F101" s="133"/>
      <c r="G101" s="181"/>
      <c r="H101" s="182"/>
      <c r="I101" s="140"/>
      <c r="J101" s="140"/>
      <c r="K101" s="140"/>
      <c r="L101" s="140"/>
      <c r="M101" s="182"/>
      <c r="N101" s="140"/>
      <c r="O101" s="133"/>
      <c r="P101" s="133"/>
      <c r="Q101" s="133"/>
      <c r="R101" s="133"/>
      <c r="S101" s="133"/>
      <c r="T101" s="133"/>
    </row>
    <row r="102" ht="15.75" customHeight="1">
      <c r="A102" s="133"/>
      <c r="B102" s="133"/>
      <c r="C102" s="133"/>
      <c r="D102" s="133"/>
      <c r="E102" s="133"/>
      <c r="F102" s="133"/>
      <c r="G102" s="181"/>
      <c r="H102" s="182"/>
      <c r="I102" s="140"/>
      <c r="J102" s="140"/>
      <c r="K102" s="140"/>
      <c r="L102" s="140"/>
      <c r="M102" s="182"/>
      <c r="N102" s="140"/>
      <c r="O102" s="133"/>
      <c r="P102" s="133"/>
      <c r="Q102" s="133"/>
      <c r="R102" s="133"/>
      <c r="S102" s="133"/>
      <c r="T102" s="133"/>
    </row>
    <row r="103" ht="15.75" customHeight="1">
      <c r="A103" s="133"/>
      <c r="B103" s="133"/>
      <c r="C103" s="133"/>
      <c r="D103" s="133"/>
      <c r="E103" s="133"/>
      <c r="F103" s="133"/>
      <c r="G103" s="181"/>
      <c r="H103" s="182"/>
      <c r="I103" s="140"/>
      <c r="J103" s="140"/>
      <c r="K103" s="140"/>
      <c r="L103" s="140"/>
      <c r="M103" s="182"/>
      <c r="N103" s="140"/>
      <c r="O103" s="133"/>
      <c r="P103" s="133"/>
      <c r="Q103" s="133"/>
      <c r="R103" s="133"/>
      <c r="S103" s="133"/>
      <c r="T103" s="133"/>
    </row>
    <row r="104" ht="15.75" customHeight="1">
      <c r="A104" s="133"/>
      <c r="B104" s="133"/>
      <c r="C104" s="133"/>
      <c r="D104" s="133"/>
      <c r="E104" s="133"/>
      <c r="F104" s="133"/>
      <c r="G104" s="181"/>
      <c r="H104" s="182"/>
      <c r="I104" s="140"/>
      <c r="J104" s="140"/>
      <c r="K104" s="140"/>
      <c r="L104" s="140"/>
      <c r="M104" s="182"/>
      <c r="N104" s="140"/>
      <c r="O104" s="133"/>
      <c r="P104" s="133"/>
      <c r="Q104" s="133"/>
      <c r="R104" s="133"/>
      <c r="S104" s="133"/>
      <c r="T104" s="133"/>
    </row>
    <row r="105" ht="15.75" customHeight="1">
      <c r="A105" s="133"/>
      <c r="B105" s="133"/>
      <c r="C105" s="133"/>
      <c r="D105" s="133"/>
      <c r="E105" s="133"/>
      <c r="F105" s="133"/>
      <c r="G105" s="181"/>
      <c r="H105" s="182"/>
      <c r="I105" s="140"/>
      <c r="J105" s="140"/>
      <c r="K105" s="140"/>
      <c r="L105" s="140"/>
      <c r="M105" s="182"/>
      <c r="N105" s="140"/>
      <c r="O105" s="133"/>
      <c r="P105" s="133"/>
      <c r="Q105" s="133"/>
      <c r="R105" s="133"/>
      <c r="S105" s="133"/>
      <c r="T105" s="133"/>
    </row>
    <row r="106" ht="15.75" customHeight="1">
      <c r="A106" s="133"/>
      <c r="B106" s="133"/>
      <c r="C106" s="133"/>
      <c r="D106" s="133"/>
      <c r="E106" s="133"/>
      <c r="F106" s="133"/>
      <c r="G106" s="181"/>
      <c r="H106" s="182"/>
      <c r="I106" s="140"/>
      <c r="J106" s="140"/>
      <c r="K106" s="140"/>
      <c r="L106" s="140"/>
      <c r="M106" s="182"/>
      <c r="N106" s="140"/>
      <c r="O106" s="133"/>
      <c r="P106" s="133"/>
      <c r="Q106" s="133"/>
      <c r="R106" s="133"/>
      <c r="S106" s="133"/>
      <c r="T106" s="133"/>
    </row>
    <row r="107" ht="15.75" customHeight="1">
      <c r="A107" s="133"/>
      <c r="B107" s="133"/>
      <c r="C107" s="133"/>
      <c r="D107" s="133"/>
      <c r="E107" s="133"/>
      <c r="F107" s="133"/>
      <c r="G107" s="181"/>
      <c r="H107" s="182"/>
      <c r="I107" s="140"/>
      <c r="J107" s="140"/>
      <c r="K107" s="140"/>
      <c r="L107" s="140"/>
      <c r="M107" s="182"/>
      <c r="N107" s="140"/>
      <c r="O107" s="133"/>
      <c r="P107" s="133"/>
      <c r="Q107" s="133"/>
      <c r="R107" s="133"/>
      <c r="S107" s="133"/>
      <c r="T107" s="133"/>
    </row>
    <row r="108" ht="15.75" customHeight="1">
      <c r="A108" s="133"/>
      <c r="B108" s="133"/>
      <c r="C108" s="133"/>
      <c r="D108" s="133"/>
      <c r="E108" s="133"/>
      <c r="F108" s="133"/>
      <c r="G108" s="181"/>
      <c r="H108" s="182"/>
      <c r="I108" s="140"/>
      <c r="J108" s="140"/>
      <c r="K108" s="140"/>
      <c r="L108" s="140"/>
      <c r="M108" s="182"/>
      <c r="N108" s="140"/>
      <c r="O108" s="133"/>
      <c r="P108" s="133"/>
      <c r="Q108" s="133"/>
      <c r="R108" s="133"/>
      <c r="S108" s="133"/>
      <c r="T108" s="133"/>
    </row>
    <row r="109" ht="15.75" customHeight="1">
      <c r="A109" s="133"/>
      <c r="B109" s="133"/>
      <c r="C109" s="133"/>
      <c r="D109" s="133"/>
      <c r="E109" s="133"/>
      <c r="F109" s="133"/>
      <c r="G109" s="181"/>
      <c r="H109" s="182"/>
      <c r="I109" s="140"/>
      <c r="J109" s="140"/>
      <c r="K109" s="140"/>
      <c r="L109" s="140"/>
      <c r="M109" s="182"/>
      <c r="N109" s="140"/>
      <c r="O109" s="133"/>
      <c r="P109" s="133"/>
      <c r="Q109" s="133"/>
      <c r="R109" s="133"/>
      <c r="S109" s="133"/>
      <c r="T109" s="133"/>
    </row>
    <row r="110" ht="15.75" customHeight="1">
      <c r="A110" s="133"/>
      <c r="B110" s="133"/>
      <c r="C110" s="133"/>
      <c r="D110" s="133"/>
      <c r="E110" s="133"/>
      <c r="F110" s="133"/>
      <c r="G110" s="181"/>
      <c r="H110" s="182"/>
      <c r="I110" s="140"/>
      <c r="J110" s="140"/>
      <c r="K110" s="140"/>
      <c r="L110" s="140"/>
      <c r="M110" s="182"/>
      <c r="N110" s="140"/>
      <c r="O110" s="133"/>
      <c r="P110" s="133"/>
      <c r="Q110" s="133"/>
      <c r="R110" s="133"/>
      <c r="S110" s="133"/>
      <c r="T110" s="133"/>
    </row>
    <row r="111" ht="15.75" customHeight="1">
      <c r="A111" s="133"/>
      <c r="B111" s="133"/>
      <c r="C111" s="133"/>
      <c r="D111" s="133"/>
      <c r="E111" s="133"/>
      <c r="F111" s="133"/>
      <c r="G111" s="181"/>
      <c r="H111" s="182"/>
      <c r="I111" s="140"/>
      <c r="J111" s="140"/>
      <c r="K111" s="140"/>
      <c r="L111" s="140"/>
      <c r="M111" s="182"/>
      <c r="N111" s="140"/>
      <c r="O111" s="133"/>
      <c r="P111" s="133"/>
      <c r="Q111" s="133"/>
      <c r="R111" s="133"/>
      <c r="S111" s="133"/>
      <c r="T111" s="133"/>
    </row>
    <row r="112" ht="15.75" customHeight="1">
      <c r="A112" s="133"/>
      <c r="B112" s="133"/>
      <c r="C112" s="133"/>
      <c r="D112" s="133"/>
      <c r="E112" s="133"/>
      <c r="F112" s="133"/>
      <c r="G112" s="181"/>
      <c r="H112" s="182"/>
      <c r="I112" s="140"/>
      <c r="J112" s="140"/>
      <c r="K112" s="140"/>
      <c r="L112" s="140"/>
      <c r="M112" s="182"/>
      <c r="N112" s="140"/>
      <c r="O112" s="133"/>
      <c r="P112" s="133"/>
      <c r="Q112" s="133"/>
      <c r="R112" s="133"/>
      <c r="S112" s="133"/>
      <c r="T112" s="133"/>
    </row>
    <row r="113" ht="15.75" customHeight="1">
      <c r="A113" s="133"/>
      <c r="B113" s="133"/>
      <c r="C113" s="133"/>
      <c r="D113" s="133"/>
      <c r="E113" s="133"/>
      <c r="F113" s="133"/>
      <c r="G113" s="181"/>
      <c r="H113" s="182"/>
      <c r="I113" s="140"/>
      <c r="J113" s="140"/>
      <c r="K113" s="140"/>
      <c r="L113" s="140"/>
      <c r="M113" s="182"/>
      <c r="N113" s="140"/>
      <c r="O113" s="133"/>
      <c r="P113" s="133"/>
      <c r="Q113" s="133"/>
      <c r="R113" s="133"/>
      <c r="S113" s="133"/>
      <c r="T113" s="133"/>
    </row>
    <row r="114" ht="15.75" customHeight="1">
      <c r="A114" s="133"/>
      <c r="B114" s="133"/>
      <c r="C114" s="133"/>
      <c r="D114" s="133"/>
      <c r="E114" s="133"/>
      <c r="F114" s="133"/>
      <c r="G114" s="181"/>
      <c r="H114" s="182"/>
      <c r="I114" s="140"/>
      <c r="J114" s="140"/>
      <c r="K114" s="140"/>
      <c r="L114" s="140"/>
      <c r="M114" s="182"/>
      <c r="N114" s="140"/>
      <c r="O114" s="133"/>
      <c r="P114" s="133"/>
      <c r="Q114" s="133"/>
      <c r="R114" s="133"/>
      <c r="S114" s="133"/>
      <c r="T114" s="133"/>
    </row>
    <row r="115" ht="15.75" customHeight="1">
      <c r="A115" s="133"/>
      <c r="B115" s="133"/>
      <c r="C115" s="133"/>
      <c r="D115" s="133"/>
      <c r="E115" s="133"/>
      <c r="F115" s="133"/>
      <c r="G115" s="181"/>
      <c r="H115" s="182"/>
      <c r="I115" s="140"/>
      <c r="J115" s="140"/>
      <c r="K115" s="140"/>
      <c r="L115" s="140"/>
      <c r="M115" s="182"/>
      <c r="N115" s="140"/>
      <c r="O115" s="133"/>
      <c r="P115" s="133"/>
      <c r="Q115" s="133"/>
      <c r="R115" s="133"/>
      <c r="S115" s="133"/>
      <c r="T115" s="133"/>
    </row>
    <row r="116" ht="15.75" customHeight="1">
      <c r="A116" s="133"/>
      <c r="B116" s="133"/>
      <c r="C116" s="133"/>
      <c r="D116" s="133"/>
      <c r="E116" s="133"/>
      <c r="F116" s="133"/>
      <c r="G116" s="181"/>
      <c r="H116" s="182"/>
      <c r="I116" s="140"/>
      <c r="J116" s="140"/>
      <c r="K116" s="140"/>
      <c r="L116" s="140"/>
      <c r="M116" s="182"/>
      <c r="N116" s="140"/>
      <c r="O116" s="133"/>
      <c r="P116" s="133"/>
      <c r="Q116" s="133"/>
      <c r="R116" s="133"/>
      <c r="S116" s="133"/>
      <c r="T116" s="133"/>
    </row>
    <row r="117" ht="15.75" customHeight="1">
      <c r="A117" s="133"/>
      <c r="B117" s="133"/>
      <c r="C117" s="133"/>
      <c r="D117" s="133"/>
      <c r="E117" s="133"/>
      <c r="F117" s="133"/>
      <c r="G117" s="181"/>
      <c r="H117" s="182"/>
      <c r="I117" s="140"/>
      <c r="J117" s="140"/>
      <c r="K117" s="140"/>
      <c r="L117" s="140"/>
      <c r="M117" s="182"/>
      <c r="N117" s="140"/>
      <c r="O117" s="133"/>
      <c r="P117" s="133"/>
      <c r="Q117" s="133"/>
      <c r="R117" s="133"/>
      <c r="S117" s="133"/>
      <c r="T117" s="133"/>
    </row>
    <row r="118" ht="15.75" customHeight="1">
      <c r="A118" s="133"/>
      <c r="B118" s="133"/>
      <c r="C118" s="133"/>
      <c r="D118" s="133"/>
      <c r="E118" s="133"/>
      <c r="F118" s="133"/>
      <c r="G118" s="181"/>
      <c r="H118" s="182"/>
      <c r="I118" s="140"/>
      <c r="J118" s="140"/>
      <c r="K118" s="140"/>
      <c r="L118" s="140"/>
      <c r="M118" s="182"/>
      <c r="N118" s="140"/>
      <c r="O118" s="133"/>
      <c r="P118" s="133"/>
      <c r="Q118" s="133"/>
      <c r="R118" s="133"/>
      <c r="S118" s="133"/>
      <c r="T118" s="133"/>
    </row>
    <row r="119" ht="15.75" customHeight="1">
      <c r="A119" s="133"/>
      <c r="B119" s="133"/>
      <c r="C119" s="133"/>
      <c r="D119" s="133"/>
      <c r="E119" s="133"/>
      <c r="F119" s="133"/>
      <c r="G119" s="181"/>
      <c r="H119" s="182"/>
      <c r="I119" s="140"/>
      <c r="J119" s="140"/>
      <c r="K119" s="140"/>
      <c r="L119" s="140"/>
      <c r="M119" s="182"/>
      <c r="N119" s="140"/>
      <c r="O119" s="133"/>
      <c r="P119" s="133"/>
      <c r="Q119" s="133"/>
      <c r="R119" s="133"/>
      <c r="S119" s="133"/>
      <c r="T119" s="133"/>
    </row>
    <row r="120" ht="15.75" customHeight="1">
      <c r="A120" s="133"/>
      <c r="B120" s="133"/>
      <c r="C120" s="133"/>
      <c r="D120" s="133"/>
      <c r="E120" s="133"/>
      <c r="F120" s="133"/>
      <c r="G120" s="181"/>
      <c r="H120" s="182"/>
      <c r="I120" s="140"/>
      <c r="J120" s="140"/>
      <c r="K120" s="140"/>
      <c r="L120" s="140"/>
      <c r="M120" s="182"/>
      <c r="N120" s="140"/>
      <c r="O120" s="133"/>
      <c r="P120" s="133"/>
      <c r="Q120" s="133"/>
      <c r="R120" s="133"/>
      <c r="S120" s="133"/>
      <c r="T120" s="133"/>
    </row>
    <row r="121" ht="15.75" customHeight="1">
      <c r="A121" s="133"/>
      <c r="B121" s="133"/>
      <c r="C121" s="133"/>
      <c r="D121" s="133"/>
      <c r="E121" s="133"/>
      <c r="F121" s="133"/>
      <c r="G121" s="181"/>
      <c r="H121" s="182"/>
      <c r="I121" s="140"/>
      <c r="J121" s="140"/>
      <c r="K121" s="140"/>
      <c r="L121" s="140"/>
      <c r="M121" s="182"/>
      <c r="N121" s="140"/>
      <c r="O121" s="133"/>
      <c r="P121" s="133"/>
      <c r="Q121" s="133"/>
      <c r="R121" s="133"/>
      <c r="S121" s="133"/>
      <c r="T121" s="133"/>
    </row>
    <row r="122" ht="15.75" customHeight="1">
      <c r="A122" s="133"/>
      <c r="B122" s="133"/>
      <c r="C122" s="133"/>
      <c r="D122" s="133"/>
      <c r="E122" s="133"/>
      <c r="F122" s="133"/>
      <c r="G122" s="181"/>
      <c r="H122" s="182"/>
      <c r="I122" s="140"/>
      <c r="J122" s="140"/>
      <c r="K122" s="140"/>
      <c r="L122" s="140"/>
      <c r="M122" s="182"/>
      <c r="N122" s="140"/>
      <c r="O122" s="133"/>
      <c r="P122" s="133"/>
      <c r="Q122" s="133"/>
      <c r="R122" s="133"/>
      <c r="S122" s="133"/>
      <c r="T122" s="133"/>
    </row>
    <row r="123" ht="15.75" customHeight="1">
      <c r="A123" s="133"/>
      <c r="B123" s="133"/>
      <c r="C123" s="133"/>
      <c r="D123" s="133"/>
      <c r="E123" s="133"/>
      <c r="F123" s="133"/>
      <c r="G123" s="181"/>
      <c r="H123" s="182"/>
      <c r="I123" s="140"/>
      <c r="J123" s="140"/>
      <c r="K123" s="140"/>
      <c r="L123" s="140"/>
      <c r="M123" s="182"/>
      <c r="N123" s="140"/>
      <c r="O123" s="133"/>
      <c r="P123" s="133"/>
      <c r="Q123" s="133"/>
      <c r="R123" s="133"/>
      <c r="S123" s="133"/>
      <c r="T123" s="133"/>
    </row>
    <row r="124" ht="15.75" customHeight="1">
      <c r="A124" s="133"/>
      <c r="B124" s="133"/>
      <c r="C124" s="133"/>
      <c r="D124" s="133"/>
      <c r="E124" s="133"/>
      <c r="F124" s="133"/>
      <c r="G124" s="181"/>
      <c r="H124" s="182"/>
      <c r="I124" s="140"/>
      <c r="J124" s="140"/>
      <c r="K124" s="140"/>
      <c r="L124" s="140"/>
      <c r="M124" s="182"/>
      <c r="N124" s="140"/>
      <c r="O124" s="133"/>
      <c r="P124" s="133"/>
      <c r="Q124" s="133"/>
      <c r="R124" s="133"/>
      <c r="S124" s="133"/>
      <c r="T124" s="133"/>
    </row>
    <row r="125" ht="15.75" customHeight="1">
      <c r="A125" s="133"/>
      <c r="B125" s="133"/>
      <c r="C125" s="133"/>
      <c r="D125" s="133"/>
      <c r="E125" s="133"/>
      <c r="F125" s="133"/>
      <c r="G125" s="181"/>
      <c r="H125" s="182"/>
      <c r="I125" s="140"/>
      <c r="J125" s="140"/>
      <c r="K125" s="140"/>
      <c r="L125" s="140"/>
      <c r="M125" s="182"/>
      <c r="N125" s="140"/>
      <c r="O125" s="133"/>
      <c r="P125" s="133"/>
      <c r="Q125" s="133"/>
      <c r="R125" s="133"/>
      <c r="S125" s="133"/>
      <c r="T125" s="133"/>
    </row>
    <row r="126" ht="15.75" customHeight="1">
      <c r="A126" s="133"/>
      <c r="B126" s="133"/>
      <c r="C126" s="133"/>
      <c r="D126" s="133"/>
      <c r="E126" s="133"/>
      <c r="F126" s="133"/>
      <c r="G126" s="181"/>
      <c r="H126" s="182"/>
      <c r="I126" s="140"/>
      <c r="J126" s="140"/>
      <c r="K126" s="140"/>
      <c r="L126" s="140"/>
      <c r="M126" s="182"/>
      <c r="N126" s="140"/>
      <c r="O126" s="133"/>
      <c r="P126" s="133"/>
      <c r="Q126" s="133"/>
      <c r="R126" s="133"/>
      <c r="S126" s="133"/>
      <c r="T126" s="133"/>
    </row>
    <row r="127" ht="15.75" customHeight="1">
      <c r="A127" s="133"/>
      <c r="B127" s="133"/>
      <c r="C127" s="133"/>
      <c r="D127" s="133"/>
      <c r="E127" s="133"/>
      <c r="F127" s="133"/>
      <c r="G127" s="181"/>
      <c r="H127" s="182"/>
      <c r="I127" s="140"/>
      <c r="J127" s="140"/>
      <c r="K127" s="140"/>
      <c r="L127" s="140"/>
      <c r="M127" s="182"/>
      <c r="N127" s="140"/>
      <c r="O127" s="133"/>
      <c r="P127" s="133"/>
      <c r="Q127" s="133"/>
      <c r="R127" s="133"/>
      <c r="S127" s="133"/>
      <c r="T127" s="133"/>
    </row>
    <row r="128" ht="15.75" customHeight="1">
      <c r="A128" s="133"/>
      <c r="B128" s="133"/>
      <c r="C128" s="133"/>
      <c r="D128" s="133"/>
      <c r="E128" s="133"/>
      <c r="F128" s="133"/>
      <c r="G128" s="181"/>
      <c r="H128" s="182"/>
      <c r="I128" s="140"/>
      <c r="J128" s="140"/>
      <c r="K128" s="140"/>
      <c r="L128" s="140"/>
      <c r="M128" s="182"/>
      <c r="N128" s="140"/>
      <c r="O128" s="133"/>
      <c r="P128" s="133"/>
      <c r="Q128" s="133"/>
      <c r="R128" s="133"/>
      <c r="S128" s="133"/>
      <c r="T128" s="133"/>
    </row>
    <row r="129" ht="15.75" customHeight="1">
      <c r="A129" s="133"/>
      <c r="B129" s="133"/>
      <c r="C129" s="133"/>
      <c r="D129" s="133"/>
      <c r="E129" s="133"/>
      <c r="F129" s="133"/>
      <c r="G129" s="181"/>
      <c r="H129" s="182"/>
      <c r="I129" s="140"/>
      <c r="J129" s="140"/>
      <c r="K129" s="140"/>
      <c r="L129" s="140"/>
      <c r="M129" s="182"/>
      <c r="N129" s="140"/>
      <c r="O129" s="133"/>
      <c r="P129" s="133"/>
      <c r="Q129" s="133"/>
      <c r="R129" s="133"/>
      <c r="S129" s="133"/>
      <c r="T129" s="133"/>
    </row>
    <row r="130" ht="15.75" customHeight="1">
      <c r="A130" s="133"/>
      <c r="B130" s="133"/>
      <c r="C130" s="133"/>
      <c r="D130" s="133"/>
      <c r="E130" s="133"/>
      <c r="F130" s="133"/>
      <c r="G130" s="181"/>
      <c r="H130" s="182"/>
      <c r="I130" s="140"/>
      <c r="J130" s="140"/>
      <c r="K130" s="140"/>
      <c r="L130" s="140"/>
      <c r="M130" s="182"/>
      <c r="N130" s="140"/>
      <c r="O130" s="133"/>
      <c r="P130" s="133"/>
      <c r="Q130" s="133"/>
      <c r="R130" s="133"/>
      <c r="S130" s="133"/>
      <c r="T130" s="133"/>
    </row>
    <row r="131" ht="15.75" customHeight="1">
      <c r="A131" s="133"/>
      <c r="B131" s="133"/>
      <c r="C131" s="133"/>
      <c r="D131" s="133"/>
      <c r="E131" s="133"/>
      <c r="F131" s="133"/>
      <c r="G131" s="181"/>
      <c r="H131" s="182"/>
      <c r="I131" s="140"/>
      <c r="J131" s="140"/>
      <c r="K131" s="140"/>
      <c r="L131" s="140"/>
      <c r="M131" s="182"/>
      <c r="N131" s="140"/>
      <c r="O131" s="133"/>
      <c r="P131" s="133"/>
      <c r="Q131" s="133"/>
      <c r="R131" s="133"/>
      <c r="S131" s="133"/>
      <c r="T131" s="133"/>
    </row>
    <row r="132" ht="15.75" customHeight="1">
      <c r="A132" s="133"/>
      <c r="B132" s="133"/>
      <c r="C132" s="133"/>
      <c r="D132" s="133"/>
      <c r="E132" s="133"/>
      <c r="F132" s="133"/>
      <c r="G132" s="181"/>
      <c r="H132" s="182"/>
      <c r="I132" s="140"/>
      <c r="J132" s="140"/>
      <c r="K132" s="140"/>
      <c r="L132" s="140"/>
      <c r="M132" s="182"/>
      <c r="N132" s="140"/>
      <c r="O132" s="133"/>
      <c r="P132" s="133"/>
      <c r="Q132" s="133"/>
      <c r="R132" s="133"/>
      <c r="S132" s="133"/>
      <c r="T132" s="133"/>
    </row>
    <row r="133" ht="15.75" customHeight="1">
      <c r="A133" s="133"/>
      <c r="B133" s="133"/>
      <c r="C133" s="133"/>
      <c r="D133" s="133"/>
      <c r="E133" s="133"/>
      <c r="F133" s="133"/>
      <c r="G133" s="181"/>
      <c r="H133" s="182"/>
      <c r="I133" s="140"/>
      <c r="J133" s="140"/>
      <c r="K133" s="140"/>
      <c r="L133" s="140"/>
      <c r="M133" s="182"/>
      <c r="N133" s="140"/>
      <c r="O133" s="133"/>
      <c r="P133" s="133"/>
      <c r="Q133" s="133"/>
      <c r="R133" s="133"/>
      <c r="S133" s="133"/>
      <c r="T133" s="133"/>
    </row>
    <row r="134" ht="15.75" customHeight="1">
      <c r="A134" s="133"/>
      <c r="B134" s="133"/>
      <c r="C134" s="133"/>
      <c r="D134" s="133"/>
      <c r="E134" s="133"/>
      <c r="F134" s="133"/>
      <c r="G134" s="181"/>
      <c r="H134" s="182"/>
      <c r="I134" s="140"/>
      <c r="J134" s="140"/>
      <c r="K134" s="140"/>
      <c r="L134" s="140"/>
      <c r="M134" s="182"/>
      <c r="N134" s="140"/>
      <c r="O134" s="133"/>
      <c r="P134" s="133"/>
      <c r="Q134" s="133"/>
      <c r="R134" s="133"/>
      <c r="S134" s="133"/>
      <c r="T134" s="133"/>
    </row>
    <row r="135" ht="15.75" customHeight="1">
      <c r="A135" s="133"/>
      <c r="B135" s="133"/>
      <c r="C135" s="133"/>
      <c r="D135" s="133"/>
      <c r="E135" s="133"/>
      <c r="F135" s="133"/>
      <c r="G135" s="181"/>
      <c r="H135" s="182"/>
      <c r="I135" s="140"/>
      <c r="J135" s="140"/>
      <c r="K135" s="140"/>
      <c r="L135" s="140"/>
      <c r="M135" s="182"/>
      <c r="N135" s="140"/>
      <c r="O135" s="133"/>
      <c r="P135" s="133"/>
      <c r="Q135" s="133"/>
      <c r="R135" s="133"/>
      <c r="S135" s="133"/>
      <c r="T135" s="133"/>
    </row>
    <row r="136" ht="15.75" customHeight="1">
      <c r="A136" s="133"/>
      <c r="B136" s="133"/>
      <c r="C136" s="133"/>
      <c r="D136" s="133"/>
      <c r="E136" s="133"/>
      <c r="F136" s="133"/>
      <c r="G136" s="181"/>
      <c r="H136" s="182"/>
      <c r="I136" s="140"/>
      <c r="J136" s="140"/>
      <c r="K136" s="140"/>
      <c r="L136" s="140"/>
      <c r="M136" s="182"/>
      <c r="N136" s="140"/>
      <c r="O136" s="133"/>
      <c r="P136" s="133"/>
      <c r="Q136" s="133"/>
      <c r="R136" s="133"/>
      <c r="S136" s="133"/>
      <c r="T136" s="133"/>
    </row>
    <row r="137" ht="15.75" customHeight="1">
      <c r="A137" s="133"/>
      <c r="B137" s="133"/>
      <c r="C137" s="133"/>
      <c r="D137" s="133"/>
      <c r="E137" s="133"/>
      <c r="F137" s="133"/>
      <c r="G137" s="181"/>
      <c r="H137" s="182"/>
      <c r="I137" s="140"/>
      <c r="J137" s="140"/>
      <c r="K137" s="140"/>
      <c r="L137" s="140"/>
      <c r="M137" s="182"/>
      <c r="N137" s="140"/>
      <c r="O137" s="133"/>
      <c r="P137" s="133"/>
      <c r="Q137" s="133"/>
      <c r="R137" s="133"/>
      <c r="S137" s="133"/>
      <c r="T137" s="133"/>
    </row>
    <row r="138" ht="15.75" customHeight="1">
      <c r="A138" s="133"/>
      <c r="B138" s="133"/>
      <c r="C138" s="133"/>
      <c r="D138" s="133"/>
      <c r="E138" s="133"/>
      <c r="F138" s="133"/>
      <c r="G138" s="181"/>
      <c r="H138" s="182"/>
      <c r="I138" s="140"/>
      <c r="J138" s="140"/>
      <c r="K138" s="140"/>
      <c r="L138" s="140"/>
      <c r="M138" s="182"/>
      <c r="N138" s="140"/>
      <c r="O138" s="133"/>
      <c r="P138" s="133"/>
      <c r="Q138" s="133"/>
      <c r="R138" s="133"/>
      <c r="S138" s="133"/>
      <c r="T138" s="133"/>
    </row>
    <row r="139" ht="15.75" customHeight="1">
      <c r="A139" s="133"/>
      <c r="B139" s="133"/>
      <c r="C139" s="133"/>
      <c r="D139" s="133"/>
      <c r="E139" s="133"/>
      <c r="F139" s="133"/>
      <c r="G139" s="181"/>
      <c r="H139" s="182"/>
      <c r="I139" s="140"/>
      <c r="J139" s="140"/>
      <c r="K139" s="140"/>
      <c r="L139" s="140"/>
      <c r="M139" s="182"/>
      <c r="N139" s="140"/>
      <c r="O139" s="133"/>
      <c r="P139" s="133"/>
      <c r="Q139" s="133"/>
      <c r="R139" s="133"/>
      <c r="S139" s="133"/>
      <c r="T139" s="133"/>
    </row>
    <row r="140" ht="15.75" customHeight="1">
      <c r="A140" s="133"/>
      <c r="B140" s="133"/>
      <c r="C140" s="133"/>
      <c r="D140" s="133"/>
      <c r="E140" s="133"/>
      <c r="F140" s="133"/>
      <c r="G140" s="181"/>
      <c r="H140" s="182"/>
      <c r="I140" s="140"/>
      <c r="J140" s="140"/>
      <c r="K140" s="140"/>
      <c r="L140" s="140"/>
      <c r="M140" s="182"/>
      <c r="N140" s="140"/>
      <c r="O140" s="133"/>
      <c r="P140" s="133"/>
      <c r="Q140" s="133"/>
      <c r="R140" s="133"/>
      <c r="S140" s="133"/>
      <c r="T140" s="133"/>
    </row>
    <row r="141" ht="15.75" customHeight="1">
      <c r="A141" s="133"/>
      <c r="B141" s="133"/>
      <c r="C141" s="133"/>
      <c r="D141" s="133"/>
      <c r="E141" s="133"/>
      <c r="F141" s="133"/>
      <c r="G141" s="181"/>
      <c r="H141" s="182"/>
      <c r="I141" s="140"/>
      <c r="J141" s="140"/>
      <c r="K141" s="140"/>
      <c r="L141" s="140"/>
      <c r="M141" s="182"/>
      <c r="N141" s="140"/>
      <c r="O141" s="133"/>
      <c r="P141" s="133"/>
      <c r="Q141" s="133"/>
      <c r="R141" s="133"/>
      <c r="S141" s="133"/>
      <c r="T141" s="133"/>
    </row>
    <row r="142" ht="15.75" customHeight="1">
      <c r="A142" s="133"/>
      <c r="B142" s="133"/>
      <c r="C142" s="133"/>
      <c r="D142" s="133"/>
      <c r="E142" s="133"/>
      <c r="F142" s="133"/>
      <c r="G142" s="181"/>
      <c r="H142" s="182"/>
      <c r="I142" s="140"/>
      <c r="J142" s="140"/>
      <c r="K142" s="140"/>
      <c r="L142" s="140"/>
      <c r="M142" s="182"/>
      <c r="N142" s="140"/>
      <c r="O142" s="133"/>
      <c r="P142" s="133"/>
      <c r="Q142" s="133"/>
      <c r="R142" s="133"/>
      <c r="S142" s="133"/>
      <c r="T142" s="133"/>
    </row>
    <row r="143" ht="15.75" customHeight="1">
      <c r="A143" s="133"/>
      <c r="B143" s="133"/>
      <c r="C143" s="133"/>
      <c r="D143" s="133"/>
      <c r="E143" s="133"/>
      <c r="F143" s="133"/>
      <c r="G143" s="181"/>
      <c r="H143" s="182"/>
      <c r="I143" s="140"/>
      <c r="J143" s="140"/>
      <c r="K143" s="140"/>
      <c r="L143" s="140"/>
      <c r="M143" s="182"/>
      <c r="N143" s="140"/>
      <c r="O143" s="133"/>
      <c r="P143" s="133"/>
      <c r="Q143" s="133"/>
      <c r="R143" s="133"/>
      <c r="S143" s="133"/>
      <c r="T143" s="133"/>
    </row>
    <row r="144" ht="15.75" customHeight="1">
      <c r="A144" s="133"/>
      <c r="B144" s="133"/>
      <c r="C144" s="133"/>
      <c r="D144" s="133"/>
      <c r="E144" s="133"/>
      <c r="F144" s="133"/>
      <c r="G144" s="181"/>
      <c r="H144" s="182"/>
      <c r="I144" s="140"/>
      <c r="J144" s="140"/>
      <c r="K144" s="140"/>
      <c r="L144" s="140"/>
      <c r="M144" s="182"/>
      <c r="N144" s="140"/>
      <c r="O144" s="133"/>
      <c r="P144" s="133"/>
      <c r="Q144" s="133"/>
      <c r="R144" s="133"/>
      <c r="S144" s="133"/>
      <c r="T144" s="133"/>
    </row>
    <row r="145" ht="15.75" customHeight="1">
      <c r="A145" s="133"/>
      <c r="B145" s="133"/>
      <c r="C145" s="133"/>
      <c r="D145" s="133"/>
      <c r="E145" s="133"/>
      <c r="F145" s="133"/>
      <c r="G145" s="181"/>
      <c r="H145" s="182"/>
      <c r="I145" s="140"/>
      <c r="J145" s="140"/>
      <c r="K145" s="140"/>
      <c r="L145" s="140"/>
      <c r="M145" s="182"/>
      <c r="N145" s="140"/>
      <c r="O145" s="133"/>
      <c r="P145" s="133"/>
      <c r="Q145" s="133"/>
      <c r="R145" s="133"/>
      <c r="S145" s="133"/>
      <c r="T145" s="133"/>
    </row>
    <row r="146" ht="15.75" customHeight="1">
      <c r="A146" s="133"/>
      <c r="B146" s="133"/>
      <c r="C146" s="133"/>
      <c r="D146" s="133"/>
      <c r="E146" s="133"/>
      <c r="F146" s="133"/>
      <c r="G146" s="181"/>
      <c r="H146" s="182"/>
      <c r="I146" s="140"/>
      <c r="J146" s="140"/>
      <c r="K146" s="140"/>
      <c r="L146" s="140"/>
      <c r="M146" s="182"/>
      <c r="N146" s="140"/>
      <c r="O146" s="133"/>
      <c r="P146" s="133"/>
      <c r="Q146" s="133"/>
      <c r="R146" s="133"/>
      <c r="S146" s="133"/>
      <c r="T146" s="133"/>
    </row>
    <row r="147" ht="15.75" customHeight="1">
      <c r="A147" s="133"/>
      <c r="B147" s="133"/>
      <c r="C147" s="133"/>
      <c r="D147" s="133"/>
      <c r="E147" s="133"/>
      <c r="F147" s="133"/>
      <c r="G147" s="181"/>
      <c r="H147" s="182"/>
      <c r="I147" s="140"/>
      <c r="J147" s="140"/>
      <c r="K147" s="140"/>
      <c r="L147" s="140"/>
      <c r="M147" s="182"/>
      <c r="N147" s="140"/>
      <c r="O147" s="133"/>
      <c r="P147" s="133"/>
      <c r="Q147" s="133"/>
      <c r="R147" s="133"/>
      <c r="S147" s="133"/>
      <c r="T147" s="133"/>
    </row>
    <row r="148" ht="15.75" customHeight="1">
      <c r="A148" s="133"/>
      <c r="B148" s="133"/>
      <c r="C148" s="133"/>
      <c r="D148" s="133"/>
      <c r="E148" s="133"/>
      <c r="F148" s="133"/>
      <c r="G148" s="181"/>
      <c r="H148" s="182"/>
      <c r="I148" s="140"/>
      <c r="J148" s="140"/>
      <c r="K148" s="140"/>
      <c r="L148" s="140"/>
      <c r="M148" s="182"/>
      <c r="N148" s="140"/>
      <c r="O148" s="133"/>
      <c r="P148" s="133"/>
      <c r="Q148" s="133"/>
      <c r="R148" s="133"/>
      <c r="S148" s="133"/>
      <c r="T148" s="133"/>
    </row>
    <row r="149" ht="15.75" customHeight="1">
      <c r="A149" s="133"/>
      <c r="B149" s="133"/>
      <c r="C149" s="133"/>
      <c r="D149" s="133"/>
      <c r="E149" s="133"/>
      <c r="F149" s="133"/>
      <c r="G149" s="181"/>
      <c r="H149" s="182"/>
      <c r="I149" s="140"/>
      <c r="J149" s="140"/>
      <c r="K149" s="140"/>
      <c r="L149" s="140"/>
      <c r="M149" s="182"/>
      <c r="N149" s="140"/>
      <c r="O149" s="133"/>
      <c r="P149" s="133"/>
      <c r="Q149" s="133"/>
      <c r="R149" s="133"/>
      <c r="S149" s="133"/>
      <c r="T149" s="133"/>
    </row>
    <row r="150" ht="15.75" customHeight="1">
      <c r="A150" s="133"/>
      <c r="B150" s="133"/>
      <c r="C150" s="133"/>
      <c r="D150" s="133"/>
      <c r="E150" s="133"/>
      <c r="F150" s="133"/>
      <c r="G150" s="181"/>
      <c r="H150" s="182"/>
      <c r="I150" s="140"/>
      <c r="J150" s="140"/>
      <c r="K150" s="140"/>
      <c r="L150" s="140"/>
      <c r="M150" s="182"/>
      <c r="N150" s="140"/>
      <c r="O150" s="133"/>
      <c r="P150" s="133"/>
      <c r="Q150" s="133"/>
      <c r="R150" s="133"/>
      <c r="S150" s="133"/>
      <c r="T150" s="133"/>
    </row>
    <row r="151" ht="15.75" customHeight="1">
      <c r="A151" s="133"/>
      <c r="B151" s="133"/>
      <c r="C151" s="133"/>
      <c r="D151" s="133"/>
      <c r="E151" s="133"/>
      <c r="F151" s="133"/>
      <c r="G151" s="181"/>
      <c r="H151" s="182"/>
      <c r="I151" s="140"/>
      <c r="J151" s="140"/>
      <c r="K151" s="140"/>
      <c r="L151" s="140"/>
      <c r="M151" s="182"/>
      <c r="N151" s="140"/>
      <c r="O151" s="133"/>
      <c r="P151" s="133"/>
      <c r="Q151" s="133"/>
      <c r="R151" s="133"/>
      <c r="S151" s="133"/>
      <c r="T151" s="133"/>
    </row>
    <row r="152" ht="15.75" customHeight="1">
      <c r="A152" s="133"/>
      <c r="B152" s="133"/>
      <c r="C152" s="133"/>
      <c r="D152" s="133"/>
      <c r="E152" s="133"/>
      <c r="F152" s="133"/>
      <c r="G152" s="181"/>
      <c r="H152" s="182"/>
      <c r="I152" s="140"/>
      <c r="J152" s="140"/>
      <c r="K152" s="140"/>
      <c r="L152" s="140"/>
      <c r="M152" s="182"/>
      <c r="N152" s="140"/>
      <c r="O152" s="133"/>
      <c r="P152" s="133"/>
      <c r="Q152" s="133"/>
      <c r="R152" s="133"/>
      <c r="S152" s="133"/>
      <c r="T152" s="133"/>
    </row>
    <row r="153" ht="15.75" customHeight="1">
      <c r="A153" s="133"/>
      <c r="B153" s="133"/>
      <c r="C153" s="133"/>
      <c r="D153" s="133"/>
      <c r="E153" s="133"/>
      <c r="F153" s="133"/>
      <c r="G153" s="181"/>
      <c r="H153" s="182"/>
      <c r="I153" s="140"/>
      <c r="J153" s="140"/>
      <c r="K153" s="140"/>
      <c r="L153" s="140"/>
      <c r="M153" s="182"/>
      <c r="N153" s="140"/>
      <c r="O153" s="133"/>
      <c r="P153" s="133"/>
      <c r="Q153" s="133"/>
      <c r="R153" s="133"/>
      <c r="S153" s="133"/>
      <c r="T153" s="133"/>
    </row>
    <row r="154" ht="15.75" customHeight="1">
      <c r="A154" s="133"/>
      <c r="B154" s="133"/>
      <c r="C154" s="133"/>
      <c r="D154" s="133"/>
      <c r="E154" s="133"/>
      <c r="F154" s="133"/>
      <c r="G154" s="181"/>
      <c r="H154" s="182"/>
      <c r="I154" s="140"/>
      <c r="J154" s="140"/>
      <c r="K154" s="140"/>
      <c r="L154" s="140"/>
      <c r="M154" s="182"/>
      <c r="N154" s="140"/>
      <c r="O154" s="133"/>
      <c r="P154" s="133"/>
      <c r="Q154" s="133"/>
      <c r="R154" s="133"/>
      <c r="S154" s="133"/>
      <c r="T154" s="133"/>
    </row>
    <row r="155" ht="15.75" customHeight="1">
      <c r="A155" s="133"/>
      <c r="B155" s="133"/>
      <c r="C155" s="133"/>
      <c r="D155" s="133"/>
      <c r="E155" s="133"/>
      <c r="F155" s="133"/>
      <c r="G155" s="181"/>
      <c r="H155" s="182"/>
      <c r="I155" s="140"/>
      <c r="J155" s="140"/>
      <c r="K155" s="140"/>
      <c r="L155" s="140"/>
      <c r="M155" s="182"/>
      <c r="N155" s="140"/>
      <c r="O155" s="133"/>
      <c r="P155" s="133"/>
      <c r="Q155" s="133"/>
      <c r="R155" s="133"/>
      <c r="S155" s="133"/>
      <c r="T155" s="133"/>
    </row>
    <row r="156" ht="15.75" customHeight="1">
      <c r="A156" s="133"/>
      <c r="B156" s="133"/>
      <c r="C156" s="133"/>
      <c r="D156" s="133"/>
      <c r="E156" s="133"/>
      <c r="F156" s="133"/>
      <c r="G156" s="181"/>
      <c r="H156" s="182"/>
      <c r="I156" s="140"/>
      <c r="J156" s="140"/>
      <c r="K156" s="140"/>
      <c r="L156" s="140"/>
      <c r="M156" s="182"/>
      <c r="N156" s="140"/>
      <c r="O156" s="133"/>
      <c r="P156" s="133"/>
      <c r="Q156" s="133"/>
      <c r="R156" s="133"/>
      <c r="S156" s="133"/>
      <c r="T156" s="133"/>
    </row>
    <row r="157" ht="15.75" customHeight="1">
      <c r="A157" s="133"/>
      <c r="B157" s="133"/>
      <c r="C157" s="133"/>
      <c r="D157" s="133"/>
      <c r="E157" s="133"/>
      <c r="F157" s="133"/>
      <c r="G157" s="181"/>
      <c r="H157" s="182"/>
      <c r="I157" s="140"/>
      <c r="J157" s="140"/>
      <c r="K157" s="140"/>
      <c r="L157" s="140"/>
      <c r="M157" s="182"/>
      <c r="N157" s="140"/>
      <c r="O157" s="133"/>
      <c r="P157" s="133"/>
      <c r="Q157" s="133"/>
      <c r="R157" s="133"/>
      <c r="S157" s="133"/>
      <c r="T157" s="133"/>
    </row>
    <row r="158" ht="15.75" customHeight="1">
      <c r="A158" s="133"/>
      <c r="B158" s="133"/>
      <c r="C158" s="133"/>
      <c r="D158" s="133"/>
      <c r="E158" s="133"/>
      <c r="F158" s="133"/>
      <c r="G158" s="181"/>
      <c r="H158" s="182"/>
      <c r="I158" s="140"/>
      <c r="J158" s="140"/>
      <c r="K158" s="140"/>
      <c r="L158" s="140"/>
      <c r="M158" s="182"/>
      <c r="N158" s="140"/>
      <c r="O158" s="133"/>
      <c r="P158" s="133"/>
      <c r="Q158" s="133"/>
      <c r="R158" s="133"/>
      <c r="S158" s="133"/>
      <c r="T158" s="133"/>
    </row>
    <row r="159" ht="15.75" customHeight="1">
      <c r="A159" s="133"/>
      <c r="B159" s="133"/>
      <c r="C159" s="133"/>
      <c r="D159" s="133"/>
      <c r="E159" s="133"/>
      <c r="F159" s="133"/>
      <c r="G159" s="181"/>
      <c r="H159" s="182"/>
      <c r="I159" s="140"/>
      <c r="J159" s="140"/>
      <c r="K159" s="140"/>
      <c r="L159" s="140"/>
      <c r="M159" s="182"/>
      <c r="N159" s="140"/>
      <c r="O159" s="133"/>
      <c r="P159" s="133"/>
      <c r="Q159" s="133"/>
      <c r="R159" s="133"/>
      <c r="S159" s="133"/>
      <c r="T159" s="133"/>
    </row>
    <row r="160" ht="15.75" customHeight="1">
      <c r="A160" s="133"/>
      <c r="B160" s="133"/>
      <c r="C160" s="133"/>
      <c r="D160" s="133"/>
      <c r="E160" s="133"/>
      <c r="F160" s="133"/>
      <c r="G160" s="181"/>
      <c r="H160" s="182"/>
      <c r="I160" s="140"/>
      <c r="J160" s="140"/>
      <c r="K160" s="140"/>
      <c r="L160" s="140"/>
      <c r="M160" s="182"/>
      <c r="N160" s="140"/>
      <c r="O160" s="133"/>
      <c r="P160" s="133"/>
      <c r="Q160" s="133"/>
      <c r="R160" s="133"/>
      <c r="S160" s="133"/>
      <c r="T160" s="133"/>
    </row>
    <row r="161" ht="15.75" customHeight="1">
      <c r="A161" s="133"/>
      <c r="B161" s="133"/>
      <c r="C161" s="133"/>
      <c r="D161" s="133"/>
      <c r="E161" s="133"/>
      <c r="F161" s="133"/>
      <c r="G161" s="181"/>
      <c r="H161" s="182"/>
      <c r="I161" s="140"/>
      <c r="J161" s="140"/>
      <c r="K161" s="140"/>
      <c r="L161" s="140"/>
      <c r="M161" s="182"/>
      <c r="N161" s="140"/>
      <c r="O161" s="133"/>
      <c r="P161" s="133"/>
      <c r="Q161" s="133"/>
      <c r="R161" s="133"/>
      <c r="S161" s="133"/>
      <c r="T161" s="133"/>
    </row>
    <row r="162" ht="15.75" customHeight="1">
      <c r="A162" s="133"/>
      <c r="B162" s="133"/>
      <c r="C162" s="133"/>
      <c r="D162" s="133"/>
      <c r="E162" s="133"/>
      <c r="F162" s="133"/>
      <c r="G162" s="181"/>
      <c r="H162" s="182"/>
      <c r="I162" s="140"/>
      <c r="J162" s="140"/>
      <c r="K162" s="140"/>
      <c r="L162" s="140"/>
      <c r="M162" s="182"/>
      <c r="N162" s="140"/>
      <c r="O162" s="133"/>
      <c r="P162" s="133"/>
      <c r="Q162" s="133"/>
      <c r="R162" s="133"/>
      <c r="S162" s="133"/>
      <c r="T162" s="133"/>
    </row>
    <row r="163" ht="15.75" customHeight="1">
      <c r="A163" s="133"/>
      <c r="B163" s="133"/>
      <c r="C163" s="133"/>
      <c r="D163" s="133"/>
      <c r="E163" s="133"/>
      <c r="F163" s="133"/>
      <c r="G163" s="181"/>
      <c r="H163" s="182"/>
      <c r="I163" s="140"/>
      <c r="J163" s="140"/>
      <c r="K163" s="140"/>
      <c r="L163" s="140"/>
      <c r="M163" s="182"/>
      <c r="N163" s="140"/>
      <c r="O163" s="133"/>
      <c r="P163" s="133"/>
      <c r="Q163" s="133"/>
      <c r="R163" s="133"/>
      <c r="S163" s="133"/>
      <c r="T163" s="133"/>
    </row>
    <row r="164" ht="15.75" customHeight="1">
      <c r="A164" s="133"/>
      <c r="B164" s="133"/>
      <c r="C164" s="133"/>
      <c r="D164" s="133"/>
      <c r="E164" s="133"/>
      <c r="F164" s="133"/>
      <c r="G164" s="181"/>
      <c r="H164" s="182"/>
      <c r="I164" s="140"/>
      <c r="J164" s="140"/>
      <c r="K164" s="140"/>
      <c r="L164" s="140"/>
      <c r="M164" s="182"/>
      <c r="N164" s="140"/>
      <c r="O164" s="133"/>
      <c r="P164" s="133"/>
      <c r="Q164" s="133"/>
      <c r="R164" s="133"/>
      <c r="S164" s="133"/>
      <c r="T164" s="133"/>
    </row>
    <row r="165" ht="15.75" customHeight="1">
      <c r="A165" s="133"/>
      <c r="B165" s="133"/>
      <c r="C165" s="133"/>
      <c r="D165" s="133"/>
      <c r="E165" s="133"/>
      <c r="F165" s="133"/>
      <c r="G165" s="181"/>
      <c r="H165" s="182"/>
      <c r="I165" s="140"/>
      <c r="J165" s="140"/>
      <c r="K165" s="140"/>
      <c r="L165" s="140"/>
      <c r="M165" s="182"/>
      <c r="N165" s="140"/>
      <c r="O165" s="133"/>
      <c r="P165" s="133"/>
      <c r="Q165" s="133"/>
      <c r="R165" s="133"/>
      <c r="S165" s="133"/>
      <c r="T165" s="133"/>
    </row>
    <row r="166" ht="15.75" customHeight="1">
      <c r="A166" s="133"/>
      <c r="B166" s="133"/>
      <c r="C166" s="133"/>
      <c r="D166" s="133"/>
      <c r="E166" s="133"/>
      <c r="F166" s="133"/>
      <c r="G166" s="181"/>
      <c r="H166" s="182"/>
      <c r="I166" s="140"/>
      <c r="J166" s="140"/>
      <c r="K166" s="140"/>
      <c r="L166" s="140"/>
      <c r="M166" s="182"/>
      <c r="N166" s="140"/>
      <c r="O166" s="133"/>
      <c r="P166" s="133"/>
      <c r="Q166" s="133"/>
      <c r="R166" s="133"/>
      <c r="S166" s="133"/>
      <c r="T166" s="133"/>
    </row>
    <row r="167" ht="15.75" customHeight="1">
      <c r="A167" s="133"/>
      <c r="B167" s="133"/>
      <c r="C167" s="133"/>
      <c r="D167" s="133"/>
      <c r="E167" s="133"/>
      <c r="F167" s="133"/>
      <c r="G167" s="181"/>
      <c r="H167" s="182"/>
      <c r="I167" s="140"/>
      <c r="J167" s="140"/>
      <c r="K167" s="140"/>
      <c r="L167" s="140"/>
      <c r="M167" s="182"/>
      <c r="N167" s="140"/>
      <c r="O167" s="133"/>
      <c r="P167" s="133"/>
      <c r="Q167" s="133"/>
      <c r="R167" s="133"/>
      <c r="S167" s="133"/>
      <c r="T167" s="133"/>
    </row>
    <row r="168" ht="15.75" customHeight="1">
      <c r="A168" s="133"/>
      <c r="B168" s="133"/>
      <c r="C168" s="133"/>
      <c r="D168" s="133"/>
      <c r="E168" s="133"/>
      <c r="F168" s="133"/>
      <c r="G168" s="181"/>
      <c r="H168" s="182"/>
      <c r="I168" s="140"/>
      <c r="J168" s="140"/>
      <c r="K168" s="140"/>
      <c r="L168" s="140"/>
      <c r="M168" s="182"/>
      <c r="N168" s="140"/>
      <c r="O168" s="133"/>
      <c r="P168" s="133"/>
      <c r="Q168" s="133"/>
      <c r="R168" s="133"/>
      <c r="S168" s="133"/>
      <c r="T168" s="133"/>
    </row>
    <row r="169" ht="15.75" customHeight="1">
      <c r="A169" s="133"/>
      <c r="B169" s="133"/>
      <c r="C169" s="133"/>
      <c r="D169" s="133"/>
      <c r="E169" s="133"/>
      <c r="F169" s="133"/>
      <c r="G169" s="181"/>
      <c r="H169" s="182"/>
      <c r="I169" s="140"/>
      <c r="J169" s="140"/>
      <c r="K169" s="140"/>
      <c r="L169" s="140"/>
      <c r="M169" s="182"/>
      <c r="N169" s="140"/>
      <c r="O169" s="133"/>
      <c r="P169" s="133"/>
      <c r="Q169" s="133"/>
      <c r="R169" s="133"/>
      <c r="S169" s="133"/>
      <c r="T169" s="133"/>
    </row>
    <row r="170" ht="15.75" customHeight="1">
      <c r="A170" s="133"/>
      <c r="B170" s="133"/>
      <c r="C170" s="133"/>
      <c r="D170" s="133"/>
      <c r="E170" s="133"/>
      <c r="F170" s="133"/>
      <c r="G170" s="181"/>
      <c r="H170" s="182"/>
      <c r="I170" s="140"/>
      <c r="J170" s="140"/>
      <c r="K170" s="140"/>
      <c r="L170" s="140"/>
      <c r="M170" s="182"/>
      <c r="N170" s="140"/>
      <c r="O170" s="133"/>
      <c r="P170" s="133"/>
      <c r="Q170" s="133"/>
      <c r="R170" s="133"/>
      <c r="S170" s="133"/>
      <c r="T170" s="133"/>
    </row>
    <row r="171" ht="15.75" customHeight="1">
      <c r="A171" s="133"/>
      <c r="B171" s="133"/>
      <c r="C171" s="133"/>
      <c r="D171" s="133"/>
      <c r="E171" s="133"/>
      <c r="F171" s="133"/>
      <c r="G171" s="181"/>
      <c r="H171" s="182"/>
      <c r="I171" s="140"/>
      <c r="J171" s="140"/>
      <c r="K171" s="140"/>
      <c r="L171" s="140"/>
      <c r="M171" s="182"/>
      <c r="N171" s="140"/>
      <c r="O171" s="133"/>
      <c r="P171" s="133"/>
      <c r="Q171" s="133"/>
      <c r="R171" s="133"/>
      <c r="S171" s="133"/>
      <c r="T171" s="133"/>
    </row>
    <row r="172" ht="15.75" customHeight="1">
      <c r="A172" s="133"/>
      <c r="B172" s="133"/>
      <c r="C172" s="133"/>
      <c r="D172" s="133"/>
      <c r="E172" s="133"/>
      <c r="F172" s="133"/>
      <c r="G172" s="181"/>
      <c r="H172" s="182"/>
      <c r="I172" s="140"/>
      <c r="J172" s="140"/>
      <c r="K172" s="140"/>
      <c r="L172" s="140"/>
      <c r="M172" s="182"/>
      <c r="N172" s="140"/>
      <c r="O172" s="133"/>
      <c r="P172" s="133"/>
      <c r="Q172" s="133"/>
      <c r="R172" s="133"/>
      <c r="S172" s="133"/>
      <c r="T172" s="133"/>
    </row>
    <row r="173" ht="15.75" customHeight="1">
      <c r="A173" s="133"/>
      <c r="B173" s="133"/>
      <c r="C173" s="133"/>
      <c r="D173" s="133"/>
      <c r="E173" s="133"/>
      <c r="F173" s="133"/>
      <c r="G173" s="181"/>
      <c r="H173" s="182"/>
      <c r="I173" s="140"/>
      <c r="J173" s="140"/>
      <c r="K173" s="140"/>
      <c r="L173" s="140"/>
      <c r="M173" s="182"/>
      <c r="N173" s="140"/>
      <c r="O173" s="133"/>
      <c r="P173" s="133"/>
      <c r="Q173" s="133"/>
      <c r="R173" s="133"/>
      <c r="S173" s="133"/>
      <c r="T173" s="133"/>
    </row>
    <row r="174" ht="15.75" customHeight="1">
      <c r="A174" s="133"/>
      <c r="B174" s="133"/>
      <c r="C174" s="133"/>
      <c r="D174" s="133"/>
      <c r="E174" s="133"/>
      <c r="F174" s="133"/>
      <c r="G174" s="181"/>
      <c r="H174" s="182"/>
      <c r="I174" s="140"/>
      <c r="J174" s="140"/>
      <c r="K174" s="140"/>
      <c r="L174" s="140"/>
      <c r="M174" s="182"/>
      <c r="N174" s="140"/>
      <c r="O174" s="133"/>
      <c r="P174" s="133"/>
      <c r="Q174" s="133"/>
      <c r="R174" s="133"/>
      <c r="S174" s="133"/>
      <c r="T174" s="133"/>
    </row>
    <row r="175" ht="15.75" customHeight="1">
      <c r="A175" s="133"/>
      <c r="B175" s="133"/>
      <c r="C175" s="133"/>
      <c r="D175" s="133"/>
      <c r="E175" s="133"/>
      <c r="F175" s="133"/>
      <c r="G175" s="181"/>
      <c r="H175" s="182"/>
      <c r="I175" s="140"/>
      <c r="J175" s="140"/>
      <c r="K175" s="140"/>
      <c r="L175" s="140"/>
      <c r="M175" s="182"/>
      <c r="N175" s="140"/>
      <c r="O175" s="133"/>
      <c r="P175" s="133"/>
      <c r="Q175" s="133"/>
      <c r="R175" s="133"/>
      <c r="S175" s="133"/>
      <c r="T175" s="133"/>
    </row>
    <row r="176" ht="15.75" customHeight="1">
      <c r="A176" s="133"/>
      <c r="B176" s="133"/>
      <c r="C176" s="133"/>
      <c r="D176" s="133"/>
      <c r="E176" s="133"/>
      <c r="F176" s="133"/>
      <c r="G176" s="181"/>
      <c r="H176" s="182"/>
      <c r="I176" s="140"/>
      <c r="J176" s="140"/>
      <c r="K176" s="140"/>
      <c r="L176" s="140"/>
      <c r="M176" s="182"/>
      <c r="N176" s="140"/>
      <c r="O176" s="133"/>
      <c r="P176" s="133"/>
      <c r="Q176" s="133"/>
      <c r="R176" s="133"/>
      <c r="S176" s="133"/>
      <c r="T176" s="133"/>
    </row>
    <row r="177" ht="15.75" customHeight="1">
      <c r="A177" s="133"/>
      <c r="B177" s="133"/>
      <c r="C177" s="133"/>
      <c r="D177" s="133"/>
      <c r="E177" s="133"/>
      <c r="F177" s="133"/>
      <c r="G177" s="181"/>
      <c r="H177" s="182"/>
      <c r="I177" s="140"/>
      <c r="J177" s="140"/>
      <c r="K177" s="140"/>
      <c r="L177" s="140"/>
      <c r="M177" s="182"/>
      <c r="N177" s="140"/>
      <c r="O177" s="133"/>
      <c r="P177" s="133"/>
      <c r="Q177" s="133"/>
      <c r="R177" s="133"/>
      <c r="S177" s="133"/>
      <c r="T177" s="133"/>
    </row>
    <row r="178" ht="15.75" customHeight="1">
      <c r="A178" s="133"/>
      <c r="B178" s="133"/>
      <c r="C178" s="133"/>
      <c r="D178" s="133"/>
      <c r="E178" s="133"/>
      <c r="F178" s="133"/>
      <c r="G178" s="181"/>
      <c r="H178" s="182"/>
      <c r="I178" s="140"/>
      <c r="J178" s="140"/>
      <c r="K178" s="140"/>
      <c r="L178" s="140"/>
      <c r="M178" s="182"/>
      <c r="N178" s="140"/>
      <c r="O178" s="133"/>
      <c r="P178" s="133"/>
      <c r="Q178" s="133"/>
      <c r="R178" s="133"/>
      <c r="S178" s="133"/>
      <c r="T178" s="133"/>
    </row>
    <row r="179" ht="15.75" customHeight="1">
      <c r="A179" s="133"/>
      <c r="B179" s="133"/>
      <c r="C179" s="133"/>
      <c r="D179" s="133"/>
      <c r="E179" s="133"/>
      <c r="F179" s="133"/>
      <c r="G179" s="181"/>
      <c r="H179" s="182"/>
      <c r="I179" s="140"/>
      <c r="J179" s="140"/>
      <c r="K179" s="140"/>
      <c r="L179" s="140"/>
      <c r="M179" s="182"/>
      <c r="N179" s="140"/>
      <c r="O179" s="133"/>
      <c r="P179" s="133"/>
      <c r="Q179" s="133"/>
      <c r="R179" s="133"/>
      <c r="S179" s="133"/>
      <c r="T179" s="133"/>
    </row>
    <row r="180" ht="15.75" customHeight="1">
      <c r="A180" s="133"/>
      <c r="B180" s="133"/>
      <c r="C180" s="133"/>
      <c r="D180" s="133"/>
      <c r="E180" s="133"/>
      <c r="F180" s="133"/>
      <c r="G180" s="181"/>
      <c r="H180" s="182"/>
      <c r="I180" s="140"/>
      <c r="J180" s="140"/>
      <c r="K180" s="140"/>
      <c r="L180" s="140"/>
      <c r="M180" s="182"/>
      <c r="N180" s="140"/>
      <c r="O180" s="133"/>
      <c r="P180" s="133"/>
      <c r="Q180" s="133"/>
      <c r="R180" s="133"/>
      <c r="S180" s="133"/>
      <c r="T180" s="133"/>
    </row>
    <row r="181" ht="15.75" customHeight="1">
      <c r="A181" s="133"/>
      <c r="B181" s="133"/>
      <c r="C181" s="133"/>
      <c r="D181" s="133"/>
      <c r="E181" s="133"/>
      <c r="F181" s="133"/>
      <c r="G181" s="181"/>
      <c r="H181" s="182"/>
      <c r="I181" s="140"/>
      <c r="J181" s="140"/>
      <c r="K181" s="140"/>
      <c r="L181" s="140"/>
      <c r="M181" s="182"/>
      <c r="N181" s="140"/>
      <c r="O181" s="133"/>
      <c r="P181" s="133"/>
      <c r="Q181" s="133"/>
      <c r="R181" s="133"/>
      <c r="S181" s="133"/>
      <c r="T181" s="133"/>
    </row>
    <row r="182" ht="15.75" customHeight="1">
      <c r="A182" s="133"/>
      <c r="B182" s="133"/>
      <c r="C182" s="133"/>
      <c r="D182" s="133"/>
      <c r="E182" s="133"/>
      <c r="F182" s="133"/>
      <c r="G182" s="181"/>
      <c r="H182" s="182"/>
      <c r="I182" s="140"/>
      <c r="J182" s="140"/>
      <c r="K182" s="140"/>
      <c r="L182" s="140"/>
      <c r="M182" s="182"/>
      <c r="N182" s="140"/>
      <c r="O182" s="133"/>
      <c r="P182" s="133"/>
      <c r="Q182" s="133"/>
      <c r="R182" s="133"/>
      <c r="S182" s="133"/>
      <c r="T182" s="133"/>
    </row>
    <row r="183" ht="15.75" customHeight="1">
      <c r="A183" s="133"/>
      <c r="B183" s="133"/>
      <c r="C183" s="133"/>
      <c r="D183" s="133"/>
      <c r="E183" s="133"/>
      <c r="F183" s="133"/>
      <c r="G183" s="181"/>
      <c r="H183" s="182"/>
      <c r="I183" s="140"/>
      <c r="J183" s="140"/>
      <c r="K183" s="140"/>
      <c r="L183" s="140"/>
      <c r="M183" s="182"/>
      <c r="N183" s="140"/>
      <c r="O183" s="133"/>
      <c r="P183" s="133"/>
      <c r="Q183" s="133"/>
      <c r="R183" s="133"/>
      <c r="S183" s="133"/>
      <c r="T183" s="133"/>
    </row>
    <row r="184" ht="15.75" customHeight="1">
      <c r="A184" s="133"/>
      <c r="B184" s="133"/>
      <c r="C184" s="133"/>
      <c r="D184" s="133"/>
      <c r="E184" s="133"/>
      <c r="F184" s="133"/>
      <c r="G184" s="181"/>
      <c r="H184" s="182"/>
      <c r="I184" s="140"/>
      <c r="J184" s="140"/>
      <c r="K184" s="140"/>
      <c r="L184" s="140"/>
      <c r="M184" s="182"/>
      <c r="N184" s="140"/>
      <c r="O184" s="133"/>
      <c r="P184" s="133"/>
      <c r="Q184" s="133"/>
      <c r="R184" s="133"/>
      <c r="S184" s="133"/>
      <c r="T184" s="133"/>
    </row>
    <row r="185" ht="15.75" customHeight="1">
      <c r="A185" s="133"/>
      <c r="B185" s="133"/>
      <c r="C185" s="133"/>
      <c r="D185" s="133"/>
      <c r="E185" s="133"/>
      <c r="F185" s="133"/>
      <c r="G185" s="181"/>
      <c r="H185" s="182"/>
      <c r="I185" s="140"/>
      <c r="J185" s="140"/>
      <c r="K185" s="140"/>
      <c r="L185" s="140"/>
      <c r="M185" s="182"/>
      <c r="N185" s="140"/>
      <c r="O185" s="133"/>
      <c r="P185" s="133"/>
      <c r="Q185" s="133"/>
      <c r="R185" s="133"/>
      <c r="S185" s="133"/>
      <c r="T185" s="133"/>
    </row>
    <row r="186" ht="15.75" customHeight="1">
      <c r="A186" s="133"/>
      <c r="B186" s="133"/>
      <c r="C186" s="133"/>
      <c r="D186" s="133"/>
      <c r="E186" s="133"/>
      <c r="F186" s="133"/>
      <c r="G186" s="181"/>
      <c r="H186" s="182"/>
      <c r="I186" s="140"/>
      <c r="J186" s="140"/>
      <c r="K186" s="140"/>
      <c r="L186" s="140"/>
      <c r="M186" s="182"/>
      <c r="N186" s="140"/>
      <c r="O186" s="133"/>
      <c r="P186" s="133"/>
      <c r="Q186" s="133"/>
      <c r="R186" s="133"/>
      <c r="S186" s="133"/>
      <c r="T186" s="133"/>
    </row>
    <row r="187" ht="15.75" customHeight="1">
      <c r="A187" s="133"/>
      <c r="B187" s="133"/>
      <c r="C187" s="133"/>
      <c r="D187" s="133"/>
      <c r="E187" s="133"/>
      <c r="F187" s="133"/>
      <c r="G187" s="181"/>
      <c r="H187" s="182"/>
      <c r="I187" s="140"/>
      <c r="J187" s="140"/>
      <c r="K187" s="140"/>
      <c r="L187" s="140"/>
      <c r="M187" s="182"/>
      <c r="N187" s="140"/>
      <c r="O187" s="133"/>
      <c r="P187" s="133"/>
      <c r="Q187" s="133"/>
      <c r="R187" s="133"/>
      <c r="S187" s="133"/>
      <c r="T187" s="133"/>
    </row>
    <row r="188" ht="15.75" customHeight="1">
      <c r="A188" s="133"/>
      <c r="B188" s="133"/>
      <c r="C188" s="133"/>
      <c r="D188" s="133"/>
      <c r="E188" s="133"/>
      <c r="F188" s="133"/>
      <c r="G188" s="181"/>
      <c r="H188" s="182"/>
      <c r="I188" s="140"/>
      <c r="J188" s="140"/>
      <c r="K188" s="140"/>
      <c r="L188" s="140"/>
      <c r="M188" s="182"/>
      <c r="N188" s="140"/>
      <c r="O188" s="133"/>
      <c r="P188" s="133"/>
      <c r="Q188" s="133"/>
      <c r="R188" s="133"/>
      <c r="S188" s="133"/>
      <c r="T188" s="133"/>
    </row>
    <row r="189" ht="15.75" customHeight="1">
      <c r="A189" s="133"/>
      <c r="B189" s="133"/>
      <c r="C189" s="133"/>
      <c r="D189" s="133"/>
      <c r="E189" s="133"/>
      <c r="F189" s="133"/>
      <c r="G189" s="181"/>
      <c r="H189" s="182"/>
      <c r="I189" s="140"/>
      <c r="J189" s="140"/>
      <c r="K189" s="140"/>
      <c r="L189" s="140"/>
      <c r="M189" s="182"/>
      <c r="N189" s="140"/>
      <c r="O189" s="133"/>
      <c r="P189" s="133"/>
      <c r="Q189" s="133"/>
      <c r="R189" s="133"/>
      <c r="S189" s="133"/>
      <c r="T189" s="133"/>
    </row>
    <row r="190" ht="15.75" customHeight="1">
      <c r="A190" s="133"/>
      <c r="B190" s="133"/>
      <c r="C190" s="133"/>
      <c r="D190" s="133"/>
      <c r="E190" s="133"/>
      <c r="F190" s="133"/>
      <c r="G190" s="181"/>
      <c r="H190" s="182"/>
      <c r="I190" s="140"/>
      <c r="J190" s="140"/>
      <c r="K190" s="140"/>
      <c r="L190" s="140"/>
      <c r="M190" s="182"/>
      <c r="N190" s="140"/>
      <c r="O190" s="133"/>
      <c r="P190" s="133"/>
      <c r="Q190" s="133"/>
      <c r="R190" s="133"/>
      <c r="S190" s="133"/>
      <c r="T190" s="133"/>
    </row>
    <row r="191" ht="15.75" customHeight="1">
      <c r="A191" s="133"/>
      <c r="B191" s="133"/>
      <c r="C191" s="133"/>
      <c r="D191" s="133"/>
      <c r="E191" s="133"/>
      <c r="F191" s="133"/>
      <c r="G191" s="181"/>
      <c r="H191" s="182"/>
      <c r="I191" s="140"/>
      <c r="J191" s="140"/>
      <c r="K191" s="140"/>
      <c r="L191" s="140"/>
      <c r="M191" s="182"/>
      <c r="N191" s="140"/>
      <c r="O191" s="133"/>
      <c r="P191" s="133"/>
      <c r="Q191" s="133"/>
      <c r="R191" s="133"/>
      <c r="S191" s="133"/>
      <c r="T191" s="133"/>
    </row>
    <row r="192" ht="15.75" customHeight="1">
      <c r="A192" s="133"/>
      <c r="B192" s="133"/>
      <c r="C192" s="133"/>
      <c r="D192" s="133"/>
      <c r="E192" s="133"/>
      <c r="F192" s="133"/>
      <c r="G192" s="181"/>
      <c r="H192" s="182"/>
      <c r="I192" s="140"/>
      <c r="J192" s="140"/>
      <c r="K192" s="140"/>
      <c r="L192" s="140"/>
      <c r="M192" s="182"/>
      <c r="N192" s="140"/>
      <c r="O192" s="133"/>
      <c r="P192" s="133"/>
      <c r="Q192" s="133"/>
      <c r="R192" s="133"/>
      <c r="S192" s="133"/>
      <c r="T192" s="133"/>
    </row>
    <row r="193" ht="15.75" customHeight="1">
      <c r="A193" s="133"/>
      <c r="B193" s="133"/>
      <c r="C193" s="133"/>
      <c r="D193" s="133"/>
      <c r="E193" s="133"/>
      <c r="F193" s="133"/>
      <c r="G193" s="181"/>
      <c r="H193" s="182"/>
      <c r="I193" s="140"/>
      <c r="J193" s="140"/>
      <c r="K193" s="140"/>
      <c r="L193" s="140"/>
      <c r="M193" s="182"/>
      <c r="N193" s="140"/>
      <c r="O193" s="133"/>
      <c r="P193" s="133"/>
      <c r="Q193" s="133"/>
      <c r="R193" s="133"/>
      <c r="S193" s="133"/>
      <c r="T193" s="133"/>
    </row>
    <row r="194" ht="15.75" customHeight="1">
      <c r="A194" s="133"/>
      <c r="B194" s="133"/>
      <c r="C194" s="133"/>
      <c r="D194" s="133"/>
      <c r="E194" s="133"/>
      <c r="F194" s="133"/>
      <c r="G194" s="181"/>
      <c r="H194" s="182"/>
      <c r="I194" s="140"/>
      <c r="J194" s="140"/>
      <c r="K194" s="140"/>
      <c r="L194" s="140"/>
      <c r="M194" s="182"/>
      <c r="N194" s="140"/>
      <c r="O194" s="133"/>
      <c r="P194" s="133"/>
      <c r="Q194" s="133"/>
      <c r="R194" s="133"/>
      <c r="S194" s="133"/>
      <c r="T194" s="133"/>
    </row>
    <row r="195" ht="15.75" customHeight="1">
      <c r="A195" s="133"/>
      <c r="B195" s="133"/>
      <c r="C195" s="133"/>
      <c r="D195" s="133"/>
      <c r="E195" s="133"/>
      <c r="F195" s="133"/>
      <c r="G195" s="181"/>
      <c r="H195" s="182"/>
      <c r="I195" s="140"/>
      <c r="J195" s="140"/>
      <c r="K195" s="140"/>
      <c r="L195" s="140"/>
      <c r="M195" s="182"/>
      <c r="N195" s="140"/>
      <c r="O195" s="133"/>
      <c r="P195" s="133"/>
      <c r="Q195" s="133"/>
      <c r="R195" s="133"/>
      <c r="S195" s="133"/>
      <c r="T195" s="133"/>
    </row>
    <row r="196" ht="15.75" customHeight="1">
      <c r="A196" s="133"/>
      <c r="B196" s="133"/>
      <c r="C196" s="133"/>
      <c r="D196" s="133"/>
      <c r="E196" s="133"/>
      <c r="F196" s="133"/>
      <c r="G196" s="181"/>
      <c r="H196" s="182"/>
      <c r="I196" s="140"/>
      <c r="J196" s="140"/>
      <c r="K196" s="140"/>
      <c r="L196" s="140"/>
      <c r="M196" s="182"/>
      <c r="N196" s="140"/>
      <c r="O196" s="133"/>
      <c r="P196" s="133"/>
      <c r="Q196" s="133"/>
      <c r="R196" s="133"/>
      <c r="S196" s="133"/>
      <c r="T196" s="133"/>
    </row>
    <row r="197" ht="15.75" customHeight="1">
      <c r="A197" s="133"/>
      <c r="B197" s="133"/>
      <c r="C197" s="133"/>
      <c r="D197" s="133"/>
      <c r="E197" s="133"/>
      <c r="F197" s="133"/>
      <c r="G197" s="181"/>
      <c r="H197" s="182"/>
      <c r="I197" s="140"/>
      <c r="J197" s="140"/>
      <c r="K197" s="140"/>
      <c r="L197" s="140"/>
      <c r="M197" s="182"/>
      <c r="N197" s="140"/>
      <c r="O197" s="133"/>
      <c r="P197" s="133"/>
      <c r="Q197" s="133"/>
      <c r="R197" s="133"/>
      <c r="S197" s="133"/>
      <c r="T197" s="133"/>
    </row>
    <row r="198" ht="15.75" customHeight="1">
      <c r="A198" s="133"/>
      <c r="B198" s="133"/>
      <c r="C198" s="133"/>
      <c r="D198" s="133"/>
      <c r="E198" s="133"/>
      <c r="F198" s="133"/>
      <c r="G198" s="181"/>
      <c r="H198" s="182"/>
      <c r="I198" s="140"/>
      <c r="J198" s="140"/>
      <c r="K198" s="140"/>
      <c r="L198" s="140"/>
      <c r="M198" s="182"/>
      <c r="N198" s="140"/>
      <c r="O198" s="133"/>
      <c r="P198" s="133"/>
      <c r="Q198" s="133"/>
      <c r="R198" s="133"/>
      <c r="S198" s="133"/>
      <c r="T198" s="133"/>
    </row>
    <row r="199" ht="15.75" customHeight="1">
      <c r="A199" s="133"/>
      <c r="B199" s="133"/>
      <c r="C199" s="133"/>
      <c r="D199" s="133"/>
      <c r="E199" s="133"/>
      <c r="F199" s="133"/>
      <c r="G199" s="181"/>
      <c r="H199" s="182"/>
      <c r="I199" s="140"/>
      <c r="J199" s="140"/>
      <c r="K199" s="140"/>
      <c r="L199" s="140"/>
      <c r="M199" s="182"/>
      <c r="N199" s="140"/>
      <c r="O199" s="133"/>
      <c r="P199" s="133"/>
      <c r="Q199" s="133"/>
      <c r="R199" s="133"/>
      <c r="S199" s="133"/>
      <c r="T199" s="133"/>
    </row>
    <row r="200" ht="15.75" customHeight="1">
      <c r="A200" s="133"/>
      <c r="B200" s="133"/>
      <c r="C200" s="133"/>
      <c r="D200" s="133"/>
      <c r="E200" s="133"/>
      <c r="F200" s="133"/>
      <c r="G200" s="181"/>
      <c r="H200" s="182"/>
      <c r="I200" s="140"/>
      <c r="J200" s="140"/>
      <c r="K200" s="140"/>
      <c r="L200" s="140"/>
      <c r="M200" s="182"/>
      <c r="N200" s="140"/>
      <c r="O200" s="133"/>
      <c r="P200" s="133"/>
      <c r="Q200" s="133"/>
      <c r="R200" s="133"/>
      <c r="S200" s="133"/>
      <c r="T200" s="133"/>
    </row>
    <row r="201" ht="15.75" customHeight="1">
      <c r="A201" s="133"/>
      <c r="B201" s="133"/>
      <c r="C201" s="133"/>
      <c r="D201" s="133"/>
      <c r="E201" s="133"/>
      <c r="F201" s="133"/>
      <c r="G201" s="181"/>
      <c r="H201" s="182"/>
      <c r="I201" s="140"/>
      <c r="J201" s="140"/>
      <c r="K201" s="140"/>
      <c r="L201" s="140"/>
      <c r="M201" s="182"/>
      <c r="N201" s="140"/>
      <c r="O201" s="133"/>
      <c r="P201" s="133"/>
      <c r="Q201" s="133"/>
      <c r="R201" s="133"/>
      <c r="S201" s="133"/>
      <c r="T201" s="133"/>
    </row>
    <row r="202" ht="15.75" customHeight="1">
      <c r="A202" s="133"/>
      <c r="B202" s="133"/>
      <c r="C202" s="133"/>
      <c r="D202" s="133"/>
      <c r="E202" s="133"/>
      <c r="F202" s="133"/>
      <c r="G202" s="181"/>
      <c r="H202" s="182"/>
      <c r="I202" s="140"/>
      <c r="J202" s="140"/>
      <c r="K202" s="140"/>
      <c r="L202" s="140"/>
      <c r="M202" s="182"/>
      <c r="N202" s="140"/>
      <c r="O202" s="133"/>
      <c r="P202" s="133"/>
      <c r="Q202" s="133"/>
      <c r="R202" s="133"/>
      <c r="S202" s="133"/>
      <c r="T202" s="133"/>
    </row>
    <row r="203" ht="15.75" customHeight="1">
      <c r="A203" s="133"/>
      <c r="B203" s="133"/>
      <c r="C203" s="133"/>
      <c r="D203" s="133"/>
      <c r="E203" s="133"/>
      <c r="F203" s="133"/>
      <c r="G203" s="181"/>
      <c r="H203" s="182"/>
      <c r="I203" s="140"/>
      <c r="J203" s="140"/>
      <c r="K203" s="140"/>
      <c r="L203" s="140"/>
      <c r="M203" s="182"/>
      <c r="N203" s="140"/>
      <c r="O203" s="133"/>
      <c r="P203" s="133"/>
      <c r="Q203" s="133"/>
      <c r="R203" s="133"/>
      <c r="S203" s="133"/>
      <c r="T203" s="133"/>
    </row>
    <row r="204" ht="15.75" customHeight="1">
      <c r="A204" s="133"/>
      <c r="B204" s="133"/>
      <c r="C204" s="133"/>
      <c r="D204" s="133"/>
      <c r="E204" s="133"/>
      <c r="F204" s="133"/>
      <c r="G204" s="181"/>
      <c r="H204" s="182"/>
      <c r="I204" s="140"/>
      <c r="J204" s="140"/>
      <c r="K204" s="140"/>
      <c r="L204" s="140"/>
      <c r="M204" s="182"/>
      <c r="N204" s="140"/>
      <c r="O204" s="133"/>
      <c r="P204" s="133"/>
      <c r="Q204" s="133"/>
      <c r="R204" s="133"/>
      <c r="S204" s="133"/>
      <c r="T204" s="133"/>
    </row>
    <row r="205" ht="15.75" customHeight="1">
      <c r="A205" s="133"/>
      <c r="B205" s="133"/>
      <c r="C205" s="133"/>
      <c r="D205" s="133"/>
      <c r="E205" s="133"/>
      <c r="F205" s="133"/>
      <c r="G205" s="181"/>
      <c r="H205" s="182"/>
      <c r="I205" s="140"/>
      <c r="J205" s="140"/>
      <c r="K205" s="140"/>
      <c r="L205" s="140"/>
      <c r="M205" s="182"/>
      <c r="N205" s="140"/>
      <c r="O205" s="133"/>
      <c r="P205" s="133"/>
      <c r="Q205" s="133"/>
      <c r="R205" s="133"/>
      <c r="S205" s="133"/>
      <c r="T205" s="133"/>
    </row>
    <row r="206" ht="15.75" customHeight="1">
      <c r="A206" s="133"/>
      <c r="B206" s="133"/>
      <c r="C206" s="133"/>
      <c r="D206" s="133"/>
      <c r="E206" s="133"/>
      <c r="F206" s="133"/>
      <c r="G206" s="181"/>
      <c r="H206" s="182"/>
      <c r="I206" s="140"/>
      <c r="J206" s="140"/>
      <c r="K206" s="140"/>
      <c r="L206" s="140"/>
      <c r="M206" s="182"/>
      <c r="N206" s="140"/>
      <c r="O206" s="133"/>
      <c r="P206" s="133"/>
      <c r="Q206" s="133"/>
      <c r="R206" s="133"/>
      <c r="S206" s="133"/>
      <c r="T206" s="133"/>
    </row>
    <row r="207" ht="15.75" customHeight="1">
      <c r="A207" s="133"/>
      <c r="B207" s="133"/>
      <c r="C207" s="133"/>
      <c r="D207" s="133"/>
      <c r="E207" s="133"/>
      <c r="F207" s="133"/>
      <c r="G207" s="181"/>
      <c r="H207" s="182"/>
      <c r="I207" s="140"/>
      <c r="J207" s="140"/>
      <c r="K207" s="140"/>
      <c r="L207" s="140"/>
      <c r="M207" s="182"/>
      <c r="N207" s="140"/>
      <c r="O207" s="133"/>
      <c r="P207" s="133"/>
      <c r="Q207" s="133"/>
      <c r="R207" s="133"/>
      <c r="S207" s="133"/>
      <c r="T207" s="133"/>
    </row>
    <row r="208" ht="15.75" customHeight="1">
      <c r="A208" s="133"/>
      <c r="B208" s="133"/>
      <c r="C208" s="133"/>
      <c r="D208" s="133"/>
      <c r="E208" s="133"/>
      <c r="F208" s="133"/>
      <c r="G208" s="181"/>
      <c r="H208" s="182"/>
      <c r="I208" s="140"/>
      <c r="J208" s="140"/>
      <c r="K208" s="140"/>
      <c r="L208" s="140"/>
      <c r="M208" s="182"/>
      <c r="N208" s="140"/>
      <c r="O208" s="133"/>
      <c r="P208" s="133"/>
      <c r="Q208" s="133"/>
      <c r="R208" s="133"/>
      <c r="S208" s="133"/>
      <c r="T208" s="133"/>
    </row>
    <row r="209" ht="15.75" customHeight="1">
      <c r="A209" s="133"/>
      <c r="B209" s="133"/>
      <c r="C209" s="133"/>
      <c r="D209" s="133"/>
      <c r="E209" s="133"/>
      <c r="F209" s="133"/>
      <c r="G209" s="181"/>
      <c r="H209" s="182"/>
      <c r="I209" s="140"/>
      <c r="J209" s="140"/>
      <c r="K209" s="140"/>
      <c r="L209" s="140"/>
      <c r="M209" s="182"/>
      <c r="N209" s="140"/>
      <c r="O209" s="133"/>
      <c r="P209" s="133"/>
      <c r="Q209" s="133"/>
      <c r="R209" s="133"/>
      <c r="S209" s="133"/>
      <c r="T209" s="133"/>
    </row>
    <row r="210" ht="15.75" customHeight="1">
      <c r="A210" s="133"/>
      <c r="B210" s="133"/>
      <c r="C210" s="133"/>
      <c r="D210" s="133"/>
      <c r="E210" s="133"/>
      <c r="F210" s="133"/>
      <c r="G210" s="181"/>
      <c r="H210" s="182"/>
      <c r="I210" s="140"/>
      <c r="J210" s="140"/>
      <c r="K210" s="140"/>
      <c r="L210" s="140"/>
      <c r="M210" s="182"/>
      <c r="N210" s="140"/>
      <c r="O210" s="133"/>
      <c r="P210" s="133"/>
      <c r="Q210" s="133"/>
      <c r="R210" s="133"/>
      <c r="S210" s="133"/>
      <c r="T210" s="133"/>
    </row>
    <row r="211" ht="15.75" customHeight="1">
      <c r="A211" s="133"/>
      <c r="B211" s="133"/>
      <c r="C211" s="133"/>
      <c r="D211" s="133"/>
      <c r="E211" s="133"/>
      <c r="F211" s="133"/>
      <c r="G211" s="181"/>
      <c r="H211" s="182"/>
      <c r="I211" s="140"/>
      <c r="J211" s="140"/>
      <c r="K211" s="140"/>
      <c r="L211" s="140"/>
      <c r="M211" s="182"/>
      <c r="N211" s="140"/>
      <c r="O211" s="133"/>
      <c r="P211" s="133"/>
      <c r="Q211" s="133"/>
      <c r="R211" s="133"/>
      <c r="S211" s="133"/>
      <c r="T211" s="133"/>
    </row>
    <row r="212" ht="15.75" customHeight="1">
      <c r="A212" s="133"/>
      <c r="B212" s="133"/>
      <c r="C212" s="133"/>
      <c r="D212" s="133"/>
      <c r="E212" s="133"/>
      <c r="F212" s="133"/>
      <c r="G212" s="181"/>
      <c r="H212" s="182"/>
      <c r="I212" s="140"/>
      <c r="J212" s="140"/>
      <c r="K212" s="140"/>
      <c r="L212" s="140"/>
      <c r="M212" s="182"/>
      <c r="N212" s="140"/>
      <c r="O212" s="133"/>
      <c r="P212" s="133"/>
      <c r="Q212" s="133"/>
      <c r="R212" s="133"/>
      <c r="S212" s="133"/>
      <c r="T212" s="133"/>
    </row>
    <row r="213" ht="15.75" customHeight="1">
      <c r="A213" s="133"/>
      <c r="B213" s="133"/>
      <c r="C213" s="133"/>
      <c r="D213" s="133"/>
      <c r="E213" s="133"/>
      <c r="F213" s="133"/>
      <c r="G213" s="181"/>
      <c r="H213" s="182"/>
      <c r="I213" s="140"/>
      <c r="J213" s="140"/>
      <c r="K213" s="140"/>
      <c r="L213" s="140"/>
      <c r="M213" s="182"/>
      <c r="N213" s="140"/>
      <c r="O213" s="133"/>
      <c r="P213" s="133"/>
      <c r="Q213" s="133"/>
      <c r="R213" s="133"/>
      <c r="S213" s="133"/>
      <c r="T213" s="133"/>
    </row>
    <row r="214" ht="15.75" customHeight="1">
      <c r="A214" s="133"/>
      <c r="B214" s="133"/>
      <c r="C214" s="133"/>
      <c r="D214" s="133"/>
      <c r="E214" s="133"/>
      <c r="F214" s="133"/>
      <c r="G214" s="181"/>
      <c r="H214" s="182"/>
      <c r="I214" s="140"/>
      <c r="J214" s="140"/>
      <c r="K214" s="140"/>
      <c r="L214" s="140"/>
      <c r="M214" s="182"/>
      <c r="N214" s="140"/>
      <c r="O214" s="133"/>
      <c r="P214" s="133"/>
      <c r="Q214" s="133"/>
      <c r="R214" s="133"/>
      <c r="S214" s="133"/>
      <c r="T214" s="133"/>
    </row>
    <row r="215" ht="15.75" customHeight="1">
      <c r="A215" s="133"/>
      <c r="B215" s="133"/>
      <c r="C215" s="133"/>
      <c r="D215" s="133"/>
      <c r="E215" s="133"/>
      <c r="F215" s="133"/>
      <c r="G215" s="181"/>
      <c r="H215" s="182"/>
      <c r="I215" s="140"/>
      <c r="J215" s="140"/>
      <c r="K215" s="140"/>
      <c r="L215" s="140"/>
      <c r="M215" s="182"/>
      <c r="N215" s="140"/>
      <c r="O215" s="133"/>
      <c r="P215" s="133"/>
      <c r="Q215" s="133"/>
      <c r="R215" s="133"/>
      <c r="S215" s="133"/>
      <c r="T215" s="133"/>
    </row>
    <row r="216" ht="15.75" customHeight="1">
      <c r="A216" s="133"/>
      <c r="B216" s="133"/>
      <c r="C216" s="133"/>
      <c r="D216" s="133"/>
      <c r="E216" s="133"/>
      <c r="F216" s="133"/>
      <c r="G216" s="181"/>
      <c r="H216" s="182"/>
      <c r="I216" s="140"/>
      <c r="J216" s="140"/>
      <c r="K216" s="140"/>
      <c r="L216" s="140"/>
      <c r="M216" s="182"/>
      <c r="N216" s="140"/>
      <c r="O216" s="133"/>
      <c r="P216" s="133"/>
      <c r="Q216" s="133"/>
      <c r="R216" s="133"/>
      <c r="S216" s="133"/>
      <c r="T216" s="133"/>
    </row>
    <row r="217" ht="15.75" customHeight="1">
      <c r="A217" s="133"/>
      <c r="B217" s="133"/>
      <c r="C217" s="133"/>
      <c r="D217" s="133"/>
      <c r="E217" s="133"/>
      <c r="F217" s="133"/>
      <c r="G217" s="181"/>
      <c r="H217" s="182"/>
      <c r="I217" s="140"/>
      <c r="J217" s="140"/>
      <c r="K217" s="140"/>
      <c r="L217" s="140"/>
      <c r="M217" s="182"/>
      <c r="N217" s="140"/>
      <c r="O217" s="133"/>
      <c r="P217" s="133"/>
      <c r="Q217" s="133"/>
      <c r="R217" s="133"/>
      <c r="S217" s="133"/>
      <c r="T217" s="133"/>
    </row>
    <row r="218" ht="15.75" customHeight="1">
      <c r="A218" s="133"/>
      <c r="B218" s="133"/>
      <c r="C218" s="133"/>
      <c r="D218" s="133"/>
      <c r="E218" s="133"/>
      <c r="F218" s="133"/>
      <c r="G218" s="181"/>
      <c r="H218" s="182"/>
      <c r="I218" s="140"/>
      <c r="J218" s="140"/>
      <c r="K218" s="140"/>
      <c r="L218" s="140"/>
      <c r="M218" s="182"/>
      <c r="N218" s="140"/>
      <c r="O218" s="133"/>
      <c r="P218" s="133"/>
      <c r="Q218" s="133"/>
      <c r="R218" s="133"/>
      <c r="S218" s="133"/>
      <c r="T218" s="133"/>
    </row>
    <row r="219" ht="15.75" customHeight="1">
      <c r="A219" s="133"/>
      <c r="B219" s="133"/>
      <c r="C219" s="133"/>
      <c r="D219" s="133"/>
      <c r="E219" s="133"/>
      <c r="F219" s="133"/>
      <c r="G219" s="181"/>
      <c r="H219" s="182"/>
      <c r="I219" s="140"/>
      <c r="J219" s="140"/>
      <c r="K219" s="140"/>
      <c r="L219" s="140"/>
      <c r="M219" s="182"/>
      <c r="N219" s="140"/>
      <c r="O219" s="133"/>
      <c r="P219" s="133"/>
      <c r="Q219" s="133"/>
      <c r="R219" s="133"/>
      <c r="S219" s="133"/>
      <c r="T219" s="133"/>
    </row>
    <row r="220" ht="15.75" customHeight="1">
      <c r="A220" s="133"/>
      <c r="B220" s="133"/>
      <c r="C220" s="133"/>
      <c r="D220" s="133"/>
      <c r="E220" s="133"/>
      <c r="F220" s="133"/>
      <c r="G220" s="181"/>
      <c r="H220" s="182"/>
      <c r="I220" s="140"/>
      <c r="J220" s="140"/>
      <c r="K220" s="140"/>
      <c r="L220" s="140"/>
      <c r="M220" s="182"/>
      <c r="N220" s="140"/>
      <c r="O220" s="133"/>
      <c r="P220" s="133"/>
      <c r="Q220" s="133"/>
      <c r="R220" s="133"/>
      <c r="S220" s="133"/>
      <c r="T220" s="133"/>
    </row>
    <row r="221" ht="15.75" customHeight="1">
      <c r="A221" s="133"/>
      <c r="B221" s="133"/>
      <c r="C221" s="133"/>
      <c r="D221" s="133"/>
      <c r="E221" s="133"/>
      <c r="F221" s="133"/>
      <c r="G221" s="181"/>
      <c r="H221" s="182"/>
      <c r="I221" s="140"/>
      <c r="J221" s="140"/>
      <c r="K221" s="140"/>
      <c r="L221" s="140"/>
      <c r="M221" s="182"/>
      <c r="N221" s="140"/>
      <c r="O221" s="133"/>
      <c r="P221" s="133"/>
      <c r="Q221" s="133"/>
      <c r="R221" s="133"/>
      <c r="S221" s="133"/>
      <c r="T221" s="133"/>
    </row>
    <row r="222" ht="15.75" customHeight="1">
      <c r="A222" s="133"/>
      <c r="B222" s="133"/>
      <c r="C222" s="133"/>
      <c r="D222" s="133"/>
      <c r="E222" s="133"/>
      <c r="F222" s="133"/>
      <c r="G222" s="181"/>
      <c r="H222" s="182"/>
      <c r="I222" s="140"/>
      <c r="J222" s="140"/>
      <c r="K222" s="140"/>
      <c r="L222" s="140"/>
      <c r="M222" s="182"/>
      <c r="N222" s="140"/>
      <c r="O222" s="133"/>
      <c r="P222" s="133"/>
      <c r="Q222" s="133"/>
      <c r="R222" s="133"/>
      <c r="S222" s="133"/>
      <c r="T222" s="133"/>
    </row>
    <row r="223" ht="15.75" customHeight="1">
      <c r="A223" s="133"/>
      <c r="B223" s="133"/>
      <c r="C223" s="133"/>
      <c r="D223" s="133"/>
      <c r="E223" s="133"/>
      <c r="F223" s="133"/>
      <c r="G223" s="181"/>
      <c r="H223" s="182"/>
      <c r="I223" s="140"/>
      <c r="J223" s="140"/>
      <c r="K223" s="140"/>
      <c r="L223" s="140"/>
      <c r="M223" s="182"/>
      <c r="N223" s="140"/>
      <c r="O223" s="133"/>
      <c r="P223" s="133"/>
      <c r="Q223" s="133"/>
      <c r="R223" s="133"/>
      <c r="S223" s="133"/>
      <c r="T223" s="133"/>
    </row>
    <row r="224" ht="15.75" customHeight="1">
      <c r="A224" s="133"/>
      <c r="B224" s="133"/>
      <c r="C224" s="133"/>
      <c r="D224" s="133"/>
      <c r="E224" s="133"/>
      <c r="F224" s="133"/>
      <c r="G224" s="181"/>
      <c r="H224" s="182"/>
      <c r="I224" s="140"/>
      <c r="J224" s="140"/>
      <c r="K224" s="140"/>
      <c r="L224" s="140"/>
      <c r="M224" s="182"/>
      <c r="N224" s="140"/>
      <c r="O224" s="133"/>
      <c r="P224" s="133"/>
      <c r="Q224" s="133"/>
      <c r="R224" s="133"/>
      <c r="S224" s="133"/>
      <c r="T224" s="133"/>
    </row>
    <row r="225" ht="15.75" customHeight="1">
      <c r="A225" s="133"/>
      <c r="B225" s="133"/>
      <c r="C225" s="133"/>
      <c r="D225" s="133"/>
      <c r="E225" s="133"/>
      <c r="F225" s="133"/>
      <c r="G225" s="181"/>
      <c r="H225" s="182"/>
      <c r="I225" s="140"/>
      <c r="J225" s="140"/>
      <c r="K225" s="140"/>
      <c r="L225" s="140"/>
      <c r="M225" s="182"/>
      <c r="N225" s="140"/>
      <c r="O225" s="133"/>
      <c r="P225" s="133"/>
      <c r="Q225" s="133"/>
      <c r="R225" s="133"/>
      <c r="S225" s="133"/>
      <c r="T225" s="133"/>
    </row>
    <row r="226" ht="15.75" customHeight="1">
      <c r="A226" s="133"/>
      <c r="B226" s="133"/>
      <c r="C226" s="133"/>
      <c r="D226" s="133"/>
      <c r="E226" s="133"/>
      <c r="F226" s="133"/>
      <c r="G226" s="181"/>
      <c r="H226" s="182"/>
      <c r="I226" s="140"/>
      <c r="J226" s="140"/>
      <c r="K226" s="140"/>
      <c r="L226" s="140"/>
      <c r="M226" s="182"/>
      <c r="N226" s="140"/>
      <c r="O226" s="133"/>
      <c r="P226" s="133"/>
      <c r="Q226" s="133"/>
      <c r="R226" s="133"/>
      <c r="S226" s="133"/>
      <c r="T226" s="133"/>
    </row>
    <row r="227" ht="15.75" customHeight="1">
      <c r="A227" s="133"/>
      <c r="B227" s="133"/>
      <c r="C227" s="133"/>
      <c r="D227" s="133"/>
      <c r="E227" s="133"/>
      <c r="F227" s="133"/>
      <c r="G227" s="181"/>
      <c r="H227" s="182"/>
      <c r="I227" s="140"/>
      <c r="J227" s="140"/>
      <c r="K227" s="140"/>
      <c r="L227" s="140"/>
      <c r="M227" s="182"/>
      <c r="N227" s="140"/>
      <c r="O227" s="133"/>
      <c r="P227" s="133"/>
      <c r="Q227" s="133"/>
      <c r="R227" s="133"/>
      <c r="S227" s="133"/>
      <c r="T227" s="133"/>
    </row>
    <row r="228" ht="15.75" customHeight="1">
      <c r="A228" s="133"/>
      <c r="B228" s="133"/>
      <c r="C228" s="133"/>
      <c r="D228" s="133"/>
      <c r="E228" s="133"/>
      <c r="F228" s="133"/>
      <c r="G228" s="181"/>
      <c r="H228" s="182"/>
      <c r="I228" s="140"/>
      <c r="J228" s="140"/>
      <c r="K228" s="140"/>
      <c r="L228" s="140"/>
      <c r="M228" s="182"/>
      <c r="N228" s="140"/>
      <c r="O228" s="133"/>
      <c r="P228" s="133"/>
      <c r="Q228" s="133"/>
      <c r="R228" s="133"/>
      <c r="S228" s="133"/>
      <c r="T228" s="133"/>
    </row>
    <row r="229" ht="15.75" customHeight="1">
      <c r="A229" s="133"/>
      <c r="B229" s="133"/>
      <c r="C229" s="133"/>
      <c r="D229" s="133"/>
      <c r="E229" s="133"/>
      <c r="F229" s="133"/>
      <c r="G229" s="181"/>
      <c r="H229" s="182"/>
      <c r="I229" s="140"/>
      <c r="J229" s="140"/>
      <c r="K229" s="140"/>
      <c r="L229" s="140"/>
      <c r="M229" s="182"/>
      <c r="N229" s="140"/>
      <c r="O229" s="133"/>
      <c r="P229" s="133"/>
      <c r="Q229" s="133"/>
      <c r="R229" s="133"/>
      <c r="S229" s="133"/>
      <c r="T229" s="133"/>
    </row>
    <row r="230" ht="15.75" customHeight="1">
      <c r="A230" s="133"/>
      <c r="B230" s="133"/>
      <c r="C230" s="133"/>
      <c r="D230" s="133"/>
      <c r="E230" s="133"/>
      <c r="F230" s="133"/>
      <c r="G230" s="181"/>
      <c r="H230" s="182"/>
      <c r="I230" s="140"/>
      <c r="J230" s="140"/>
      <c r="K230" s="140"/>
      <c r="L230" s="140"/>
      <c r="M230" s="182"/>
      <c r="N230" s="140"/>
      <c r="O230" s="133"/>
      <c r="P230" s="133"/>
      <c r="Q230" s="133"/>
      <c r="R230" s="133"/>
      <c r="S230" s="133"/>
      <c r="T230" s="133"/>
    </row>
    <row r="231" ht="15.75" customHeight="1">
      <c r="A231" s="133"/>
      <c r="B231" s="133"/>
      <c r="C231" s="133"/>
      <c r="D231" s="133"/>
      <c r="E231" s="133"/>
      <c r="F231" s="133"/>
      <c r="G231" s="181"/>
      <c r="H231" s="182"/>
      <c r="I231" s="140"/>
      <c r="J231" s="140"/>
      <c r="K231" s="140"/>
      <c r="L231" s="140"/>
      <c r="M231" s="182"/>
      <c r="N231" s="140"/>
      <c r="O231" s="133"/>
      <c r="P231" s="133"/>
      <c r="Q231" s="133"/>
      <c r="R231" s="133"/>
      <c r="S231" s="133"/>
      <c r="T231" s="133"/>
    </row>
    <row r="232" ht="15.75" customHeight="1">
      <c r="A232" s="133"/>
      <c r="B232" s="133"/>
      <c r="C232" s="133"/>
      <c r="D232" s="133"/>
      <c r="E232" s="133"/>
      <c r="F232" s="133"/>
      <c r="G232" s="181"/>
      <c r="H232" s="182"/>
      <c r="I232" s="140"/>
      <c r="J232" s="140"/>
      <c r="K232" s="140"/>
      <c r="L232" s="140"/>
      <c r="M232" s="182"/>
      <c r="N232" s="140"/>
      <c r="O232" s="133"/>
      <c r="P232" s="133"/>
      <c r="Q232" s="133"/>
      <c r="R232" s="133"/>
      <c r="S232" s="133"/>
      <c r="T232" s="133"/>
    </row>
    <row r="233" ht="15.75" customHeight="1">
      <c r="A233" s="133"/>
      <c r="B233" s="133"/>
      <c r="C233" s="133"/>
      <c r="D233" s="133"/>
      <c r="E233" s="133"/>
      <c r="F233" s="133"/>
      <c r="G233" s="181"/>
      <c r="H233" s="182"/>
      <c r="I233" s="140"/>
      <c r="J233" s="140"/>
      <c r="K233" s="140"/>
      <c r="L233" s="140"/>
      <c r="M233" s="182"/>
      <c r="N233" s="140"/>
      <c r="O233" s="133"/>
      <c r="P233" s="133"/>
      <c r="Q233" s="133"/>
      <c r="R233" s="133"/>
      <c r="S233" s="133"/>
      <c r="T233" s="133"/>
    </row>
    <row r="234" ht="15.75" customHeight="1">
      <c r="A234" s="133"/>
      <c r="B234" s="133"/>
      <c r="C234" s="133"/>
      <c r="D234" s="133"/>
      <c r="E234" s="133"/>
      <c r="F234" s="133"/>
      <c r="G234" s="181"/>
      <c r="H234" s="182"/>
      <c r="I234" s="140"/>
      <c r="J234" s="140"/>
      <c r="K234" s="140"/>
      <c r="L234" s="140"/>
      <c r="M234" s="182"/>
      <c r="N234" s="140"/>
      <c r="O234" s="133"/>
      <c r="P234" s="133"/>
      <c r="Q234" s="133"/>
      <c r="R234" s="133"/>
      <c r="S234" s="133"/>
      <c r="T234" s="133"/>
    </row>
    <row r="235" ht="15.75" customHeight="1">
      <c r="A235" s="133"/>
      <c r="B235" s="133"/>
      <c r="C235" s="133"/>
      <c r="D235" s="133"/>
      <c r="E235" s="133"/>
      <c r="F235" s="133"/>
      <c r="G235" s="181"/>
      <c r="H235" s="182"/>
      <c r="I235" s="140"/>
      <c r="J235" s="140"/>
      <c r="K235" s="140"/>
      <c r="L235" s="140"/>
      <c r="M235" s="182"/>
      <c r="N235" s="140"/>
      <c r="O235" s="133"/>
      <c r="P235" s="133"/>
      <c r="Q235" s="133"/>
      <c r="R235" s="133"/>
      <c r="S235" s="133"/>
      <c r="T235" s="133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E6:F6"/>
    <mergeCell ref="G6:I6"/>
    <mergeCell ref="J6:N6"/>
    <mergeCell ref="B8:B9"/>
    <mergeCell ref="B10:B11"/>
    <mergeCell ref="B12:B13"/>
    <mergeCell ref="B1:N1"/>
    <mergeCell ref="B14:B15"/>
    <mergeCell ref="B16:B17"/>
    <mergeCell ref="B18:B19"/>
    <mergeCell ref="B20:B21"/>
    <mergeCell ref="B22:B23"/>
    <mergeCell ref="B24:B25"/>
    <mergeCell ref="B26:B27"/>
    <mergeCell ref="B42:B43"/>
    <mergeCell ref="B44:B45"/>
    <mergeCell ref="B46:B47"/>
    <mergeCell ref="B48:B49"/>
    <mergeCell ref="B28:B29"/>
    <mergeCell ref="B30:B31"/>
    <mergeCell ref="B32:B33"/>
    <mergeCell ref="B34:B35"/>
    <mergeCell ref="B36:B37"/>
    <mergeCell ref="B38:B39"/>
    <mergeCell ref="B40:B41"/>
  </mergeCells>
  <printOptions/>
  <pageMargins bottom="0.75" footer="0.0" header="0.0" left="0.7" right="0.7" top="0.75"/>
  <pageSetup orientation="landscape"/>
  <drawing r:id="rId1"/>
</worksheet>
</file>