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ModBudget" sheetId="1" r:id="rId1"/>
    <sheet name="PlaqueAssay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9" i="2" l="1"/>
  <c r="I49" i="2"/>
  <c r="G4" i="2"/>
  <c r="G49" i="2"/>
  <c r="G36" i="2"/>
  <c r="G18" i="2"/>
  <c r="G5" i="1"/>
  <c r="G4" i="1"/>
  <c r="G2" i="1"/>
  <c r="F5" i="1"/>
  <c r="F4" i="1"/>
  <c r="F3" i="1"/>
  <c r="F2" i="1"/>
  <c r="E5" i="1"/>
  <c r="C5" i="1"/>
  <c r="F16" i="1" l="1"/>
  <c r="F49" i="2"/>
  <c r="F48" i="2"/>
  <c r="F47" i="2"/>
  <c r="F46" i="2"/>
  <c r="F45" i="2"/>
  <c r="F44" i="2"/>
  <c r="F43" i="2"/>
  <c r="F42" i="2"/>
  <c r="F41" i="2"/>
  <c r="F40" i="2"/>
  <c r="F39" i="2"/>
  <c r="F36" i="2"/>
  <c r="F35" i="2"/>
  <c r="F34" i="2"/>
  <c r="F33" i="2"/>
  <c r="F32" i="2"/>
  <c r="F31" i="2"/>
  <c r="F30" i="2"/>
  <c r="F29" i="2"/>
  <c r="F28" i="2"/>
  <c r="F27" i="2"/>
  <c r="F26" i="2"/>
  <c r="F24" i="2"/>
  <c r="F23" i="2"/>
  <c r="F22" i="2"/>
  <c r="F18" i="2"/>
  <c r="F17" i="2"/>
  <c r="F16" i="2"/>
  <c r="F15" i="2"/>
  <c r="F14" i="2"/>
  <c r="F13" i="2"/>
  <c r="F12" i="2"/>
  <c r="F11" i="2"/>
  <c r="F10" i="2"/>
  <c r="F9" i="2"/>
  <c r="F8" i="2"/>
  <c r="F4" i="2"/>
  <c r="F3" i="2"/>
  <c r="G9" i="1" l="1"/>
  <c r="C4" i="1" l="1"/>
  <c r="E4" i="1" s="1"/>
  <c r="C2" i="1"/>
  <c r="E2" i="1" s="1"/>
  <c r="G10" i="1"/>
  <c r="G11" i="1"/>
  <c r="G13" i="1"/>
  <c r="G14" i="1"/>
  <c r="E16" i="1" l="1"/>
  <c r="G16" i="1" s="1"/>
  <c r="E3" i="1"/>
  <c r="G3" i="1" s="1"/>
</calcChain>
</file>

<file path=xl/sharedStrings.xml><?xml version="1.0" encoding="utf-8"?>
<sst xmlns="http://schemas.openxmlformats.org/spreadsheetml/2006/main" count="157" uniqueCount="85">
  <si>
    <t>Salary</t>
  </si>
  <si>
    <t>Time</t>
  </si>
  <si>
    <t>Fringe</t>
  </si>
  <si>
    <t>Courtney Murdock</t>
  </si>
  <si>
    <t>2 mo.</t>
  </si>
  <si>
    <t>Melinda Brindley</t>
  </si>
  <si>
    <t>1 mo.</t>
  </si>
  <si>
    <t>Post-doc</t>
  </si>
  <si>
    <t>12 mo.</t>
  </si>
  <si>
    <t>insectary maintenance</t>
  </si>
  <si>
    <t>cell culture maintenance</t>
  </si>
  <si>
    <t>publications</t>
  </si>
  <si>
    <t>travel</t>
  </si>
  <si>
    <t>experimental work</t>
  </si>
  <si>
    <t>1 year ($)</t>
  </si>
  <si>
    <t>2 year ($)</t>
  </si>
  <si>
    <t>Total ($)</t>
  </si>
  <si>
    <t>Total Project $</t>
  </si>
  <si>
    <t>$/mo.</t>
  </si>
  <si>
    <t>Plastics &amp; Consumables</t>
  </si>
  <si>
    <t>What its used for</t>
  </si>
  <si>
    <t>Cat #</t>
  </si>
  <si>
    <t>Price/item</t>
  </si>
  <si>
    <t>Quantity needed</t>
  </si>
  <si>
    <t>Total price</t>
  </si>
  <si>
    <t>Saliva collection</t>
  </si>
  <si>
    <t>pipette tips</t>
  </si>
  <si>
    <t>20 uL tips for saliva collection (1500 tips or 16 boxes)</t>
  </si>
  <si>
    <t>find best brand for this</t>
  </si>
  <si>
    <t>Eppie tubes</t>
  </si>
  <si>
    <t>To collect and store saliva (packs of 500)</t>
  </si>
  <si>
    <t>C-2171</t>
  </si>
  <si>
    <t>FBS</t>
  </si>
  <si>
    <t>price included with plaque assay</t>
  </si>
  <si>
    <t>Plaque assays</t>
  </si>
  <si>
    <t>150cm flask</t>
  </si>
  <si>
    <t>To expand the cells for experiment</t>
  </si>
  <si>
    <t>08-772-48</t>
  </si>
  <si>
    <t>12-well plates</t>
  </si>
  <si>
    <t>To perform plaque assay (10 samples/plate) (2 groups*5 temperatures*14 days)</t>
  </si>
  <si>
    <t>12-556-005</t>
  </si>
  <si>
    <t>Media (DMEM)</t>
  </si>
  <si>
    <t>To grow the cells (2 L)</t>
  </si>
  <si>
    <t>10-013-CV</t>
  </si>
  <si>
    <t>To supplement media (250 mL)</t>
  </si>
  <si>
    <t>get quote</t>
  </si>
  <si>
    <t>PenStrep</t>
  </si>
  <si>
    <t>To supplement media</t>
  </si>
  <si>
    <t>30-002-Cl</t>
  </si>
  <si>
    <t>Agar</t>
  </si>
  <si>
    <t>For overlay</t>
  </si>
  <si>
    <t>16520-100</t>
  </si>
  <si>
    <t>2xDMEM</t>
  </si>
  <si>
    <t>12100-046</t>
  </si>
  <si>
    <t>Gluteraldhyde</t>
  </si>
  <si>
    <t>For fixing</t>
  </si>
  <si>
    <t>Crystal Violet</t>
  </si>
  <si>
    <t>C581-25</t>
  </si>
  <si>
    <t>1 mL plug tips</t>
  </si>
  <si>
    <t>For transferring virus (35 boxes of 96 tips)</t>
  </si>
  <si>
    <t>F1737031</t>
  </si>
  <si>
    <t>10 stripetes</t>
  </si>
  <si>
    <t>For infecting, removing media, overlay (2 cases)</t>
  </si>
  <si>
    <t>13-678-11E</t>
  </si>
  <si>
    <t>Cell culture growth curves</t>
  </si>
  <si>
    <t>To grow cells for infection (1 plate, 2 groups, 5 temps)</t>
  </si>
  <si>
    <t>Media (L15)</t>
  </si>
  <si>
    <t>10-045-CV</t>
  </si>
  <si>
    <t>For transferring virus (5 boxes of 96 tips)</t>
  </si>
  <si>
    <t>6-well plates</t>
  </si>
  <si>
    <t>For plaque assays (1plate/time point) (12 times*2 groups*5 temps)</t>
  </si>
  <si>
    <t>12-556-004</t>
  </si>
  <si>
    <t>For transferring virus (15 boxes of 96 tips)</t>
  </si>
  <si>
    <t>Plaque assays for mosquito body titers</t>
  </si>
  <si>
    <t>For overlay (100g)</t>
  </si>
  <si>
    <t>Non-personnel costs</t>
  </si>
  <si>
    <t>Material and Supplies</t>
  </si>
  <si>
    <t>empirical work in Aims 1 and 2</t>
  </si>
  <si>
    <t>Year 1</t>
  </si>
  <si>
    <t>Year 2</t>
  </si>
  <si>
    <t>Total</t>
  </si>
  <si>
    <t>BSL3 maintenance</t>
  </si>
  <si>
    <t>Graduate student</t>
  </si>
  <si>
    <t>1 replicate</t>
  </si>
  <si>
    <t>3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</si>
</sst>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6" fontId="0" fillId="2" borderId="0" xfId="0" applyNumberFormat="1" applyFill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6" fontId="0" fillId="2" borderId="5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9" sqref="E9"/>
    </sheetView>
  </sheetViews>
  <sheetFormatPr defaultRowHeight="14.4" x14ac:dyDescent="0.3"/>
  <cols>
    <col min="1" max="1" width="28" customWidth="1"/>
    <col min="2" max="4" width="14.109375" customWidth="1"/>
    <col min="5" max="5" width="9.5546875" bestFit="1" customWidth="1"/>
    <col min="6" max="6" width="11.6640625" style="1" customWidth="1"/>
    <col min="7" max="7" width="12" bestFit="1" customWidth="1"/>
    <col min="8" max="8" width="9.5546875" bestFit="1" customWidth="1"/>
  </cols>
  <sheetData>
    <row r="1" spans="1:10" x14ac:dyDescent="0.3">
      <c r="A1" s="2" t="s">
        <v>0</v>
      </c>
      <c r="B1" s="4" t="s">
        <v>1</v>
      </c>
      <c r="C1" s="4" t="s">
        <v>18</v>
      </c>
      <c r="D1" s="4" t="s">
        <v>2</v>
      </c>
      <c r="E1" s="4" t="s">
        <v>14</v>
      </c>
      <c r="F1" s="4" t="s">
        <v>15</v>
      </c>
      <c r="G1" s="4" t="s">
        <v>16</v>
      </c>
    </row>
    <row r="2" spans="1:10" x14ac:dyDescent="0.3">
      <c r="A2" s="1" t="s">
        <v>3</v>
      </c>
      <c r="B2" s="5" t="s">
        <v>4</v>
      </c>
      <c r="C2" s="3">
        <f>85000/12</f>
        <v>7083.333333333333</v>
      </c>
      <c r="D2" s="6">
        <v>0.19409999999999999</v>
      </c>
      <c r="E2" s="7">
        <f>2*(C2*D2+C2)</f>
        <v>16916.416666666664</v>
      </c>
      <c r="F2" s="7">
        <f>E2*1.03</f>
        <v>17423.909166666665</v>
      </c>
      <c r="G2" s="7">
        <f>SUM(E2:F2)</f>
        <v>34340.325833333329</v>
      </c>
    </row>
    <row r="3" spans="1:10" x14ac:dyDescent="0.3">
      <c r="A3" s="1" t="s">
        <v>5</v>
      </c>
      <c r="B3" s="5" t="s">
        <v>6</v>
      </c>
      <c r="C3" s="3">
        <v>9444</v>
      </c>
      <c r="D3" s="6">
        <v>0.19409999999999999</v>
      </c>
      <c r="E3" s="7">
        <f>C3*D3+C3</f>
        <v>11277.080400000001</v>
      </c>
      <c r="F3" s="7">
        <f>E3*1.03</f>
        <v>11615.392812000002</v>
      </c>
      <c r="G3" s="7">
        <f>SUM(E3:F3)</f>
        <v>22892.473212000004</v>
      </c>
      <c r="H3" s="7"/>
    </row>
    <row r="4" spans="1:10" x14ac:dyDescent="0.3">
      <c r="A4" s="1" t="s">
        <v>7</v>
      </c>
      <c r="B4" s="5" t="s">
        <v>8</v>
      </c>
      <c r="C4" s="3">
        <f>40000/12</f>
        <v>3333.3333333333335</v>
      </c>
      <c r="D4" s="5">
        <v>0.52</v>
      </c>
      <c r="E4" s="7">
        <f>(C4*D4+C4)*12</f>
        <v>60800</v>
      </c>
      <c r="F4" s="7">
        <f>E4*1.03</f>
        <v>62624</v>
      </c>
      <c r="G4" s="7">
        <f>SUM(E4:F4)</f>
        <v>123424</v>
      </c>
      <c r="H4" s="8"/>
    </row>
    <row r="5" spans="1:10" x14ac:dyDescent="0.3">
      <c r="A5" s="1" t="s">
        <v>82</v>
      </c>
      <c r="B5" s="5" t="s">
        <v>8</v>
      </c>
      <c r="C5" s="33">
        <f>28594/12</f>
        <v>2382.8333333333335</v>
      </c>
      <c r="D5" s="5">
        <v>0.05</v>
      </c>
      <c r="E5" s="7">
        <f>(C5*D5+C5)*12</f>
        <v>30023.700000000004</v>
      </c>
      <c r="F5" s="7">
        <f>E5*1.03</f>
        <v>30924.411000000004</v>
      </c>
      <c r="G5" s="7">
        <f>SUM(E5:F5)</f>
        <v>60948.111000000004</v>
      </c>
    </row>
    <row r="6" spans="1:10" s="1" customFormat="1" x14ac:dyDescent="0.3">
      <c r="B6" s="5"/>
      <c r="C6" s="3"/>
      <c r="D6" s="5"/>
      <c r="E6" s="7"/>
      <c r="F6" s="7"/>
      <c r="G6" s="7"/>
    </row>
    <row r="7" spans="1:10" x14ac:dyDescent="0.3">
      <c r="E7" s="7"/>
      <c r="F7" s="7"/>
      <c r="G7" s="7"/>
    </row>
    <row r="8" spans="1:10" x14ac:dyDescent="0.3">
      <c r="A8" s="2" t="s">
        <v>75</v>
      </c>
      <c r="B8" s="1"/>
      <c r="C8" s="1"/>
      <c r="D8" s="1"/>
      <c r="E8" s="7"/>
      <c r="F8" s="7"/>
      <c r="G8" s="7"/>
    </row>
    <row r="9" spans="1:10" x14ac:dyDescent="0.3">
      <c r="A9" s="1" t="s">
        <v>13</v>
      </c>
      <c r="B9" s="1"/>
      <c r="C9" s="1"/>
      <c r="D9" s="1"/>
      <c r="E9" s="7">
        <v>30000</v>
      </c>
      <c r="F9" s="7">
        <v>18000</v>
      </c>
      <c r="G9" s="7">
        <f>SUM(E9:F9)</f>
        <v>48000</v>
      </c>
    </row>
    <row r="10" spans="1:10" x14ac:dyDescent="0.3">
      <c r="A10" s="1" t="s">
        <v>9</v>
      </c>
      <c r="B10" s="1"/>
      <c r="C10" s="1"/>
      <c r="D10" s="1"/>
      <c r="E10" s="7">
        <v>5000</v>
      </c>
      <c r="F10" s="7">
        <v>5000</v>
      </c>
      <c r="G10" s="7">
        <f t="shared" ref="G10:G14" si="0">SUM(E10:F10)</f>
        <v>10000</v>
      </c>
    </row>
    <row r="11" spans="1:10" x14ac:dyDescent="0.3">
      <c r="A11" s="1" t="s">
        <v>10</v>
      </c>
      <c r="B11" s="1"/>
      <c r="C11" s="1"/>
      <c r="D11" s="1"/>
      <c r="E11" s="7">
        <v>16000</v>
      </c>
      <c r="F11" s="7">
        <v>6000</v>
      </c>
      <c r="G11" s="7">
        <f t="shared" si="0"/>
        <v>22000</v>
      </c>
    </row>
    <row r="12" spans="1:10" s="1" customFormat="1" x14ac:dyDescent="0.3">
      <c r="A12" s="1" t="s">
        <v>81</v>
      </c>
      <c r="E12" s="7">
        <v>6000</v>
      </c>
      <c r="F12" s="7">
        <v>3000</v>
      </c>
      <c r="G12" s="7">
        <v>9000</v>
      </c>
    </row>
    <row r="13" spans="1:10" x14ac:dyDescent="0.3">
      <c r="A13" s="1" t="s">
        <v>11</v>
      </c>
      <c r="B13" s="1"/>
      <c r="C13" s="1"/>
      <c r="D13" s="1"/>
      <c r="E13" s="7">
        <v>2000</v>
      </c>
      <c r="F13" s="7">
        <v>2000</v>
      </c>
      <c r="G13" s="7">
        <f t="shared" si="0"/>
        <v>4000</v>
      </c>
    </row>
    <row r="14" spans="1:10" x14ac:dyDescent="0.3">
      <c r="A14" s="1" t="s">
        <v>12</v>
      </c>
      <c r="B14" s="1"/>
      <c r="C14" s="1"/>
      <c r="D14" s="1"/>
      <c r="E14" s="7">
        <v>2000</v>
      </c>
      <c r="F14" s="7">
        <v>2000</v>
      </c>
      <c r="G14" s="7">
        <f t="shared" si="0"/>
        <v>4000</v>
      </c>
    </row>
    <row r="15" spans="1:10" x14ac:dyDescent="0.3">
      <c r="A15" s="1"/>
      <c r="B15" s="1"/>
      <c r="C15" s="1"/>
      <c r="D15" s="1"/>
      <c r="E15" s="7"/>
      <c r="F15" s="7"/>
      <c r="G15" s="7"/>
    </row>
    <row r="16" spans="1:10" x14ac:dyDescent="0.3">
      <c r="A16" s="2" t="s">
        <v>17</v>
      </c>
      <c r="E16" s="7">
        <f>SUM(E2:E14)</f>
        <v>180017.19706666667</v>
      </c>
      <c r="F16" s="7">
        <f>SUM(F2:F14)</f>
        <v>158587.71297866668</v>
      </c>
      <c r="G16" s="7">
        <f>E16+F16</f>
        <v>338604.91004533332</v>
      </c>
      <c r="H16" s="7"/>
      <c r="I16" s="8"/>
      <c r="J16" s="8"/>
    </row>
    <row r="19" spans="1:8" x14ac:dyDescent="0.3">
      <c r="E19" s="8"/>
    </row>
    <row r="20" spans="1:8" s="18" customFormat="1" ht="28.2" customHeight="1" x14ac:dyDescent="0.3">
      <c r="A20" s="23"/>
      <c r="B20" s="23"/>
      <c r="C20" s="23"/>
      <c r="D20" s="23"/>
      <c r="G20" s="24"/>
    </row>
    <row r="21" spans="1:8" s="18" customFormat="1" ht="28.2" customHeight="1" x14ac:dyDescent="0.3">
      <c r="A21" s="25"/>
      <c r="B21" s="26"/>
      <c r="C21" s="26"/>
      <c r="D21" s="26"/>
      <c r="H21" s="24"/>
    </row>
    <row r="22" spans="1:8" s="18" customFormat="1" ht="28.2" customHeight="1" x14ac:dyDescent="0.3">
      <c r="A22" s="25"/>
      <c r="B22" s="26"/>
      <c r="C22" s="26"/>
      <c r="D22" s="26"/>
    </row>
    <row r="23" spans="1:8" s="18" customFormat="1" ht="28.2" customHeight="1" x14ac:dyDescent="0.3">
      <c r="A23" s="25"/>
      <c r="B23" s="26"/>
      <c r="C23" s="26"/>
      <c r="D23" s="26"/>
    </row>
  </sheetData>
  <pageMargins left="0.7" right="0.7" top="0.75" bottom="0.75" header="0.3" footer="0.3"/>
  <pageSetup orientation="portrait" r:id="rId1"/>
  <ignoredErrors>
    <ignoredError sqref="E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4" workbookViewId="0">
      <selection activeCell="J51" sqref="J51"/>
    </sheetView>
  </sheetViews>
  <sheetFormatPr defaultRowHeight="14.4" x14ac:dyDescent="0.3"/>
  <cols>
    <col min="1" max="1" width="23" bestFit="1" customWidth="1"/>
    <col min="2" max="2" width="56" bestFit="1" customWidth="1"/>
    <col min="3" max="3" width="10.33203125" bestFit="1" customWidth="1"/>
    <col min="4" max="4" width="7.88671875" bestFit="1" customWidth="1"/>
    <col min="5" max="5" width="8" bestFit="1" customWidth="1"/>
    <col min="6" max="6" width="9" bestFit="1" customWidth="1"/>
    <col min="9" max="9" width="9.5546875" bestFit="1" customWidth="1"/>
    <col min="10" max="10" width="8.88671875" style="3"/>
  </cols>
  <sheetData>
    <row r="1" spans="1:7" ht="62.4" x14ac:dyDescent="0.3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</row>
    <row r="2" spans="1:7" x14ac:dyDescent="0.3">
      <c r="A2" s="11" t="s">
        <v>25</v>
      </c>
      <c r="B2" s="12"/>
      <c r="C2" s="13"/>
      <c r="D2" s="12"/>
      <c r="E2" s="12"/>
      <c r="F2" s="14"/>
    </row>
    <row r="3" spans="1:7" ht="86.4" x14ac:dyDescent="0.3">
      <c r="A3" s="15" t="s">
        <v>26</v>
      </c>
      <c r="B3" s="15" t="s">
        <v>27</v>
      </c>
      <c r="C3" s="15" t="s">
        <v>28</v>
      </c>
      <c r="D3" s="16">
        <v>100</v>
      </c>
      <c r="E3" s="15">
        <v>1</v>
      </c>
      <c r="F3" s="16">
        <f>D3*E3</f>
        <v>100</v>
      </c>
    </row>
    <row r="4" spans="1:7" x14ac:dyDescent="0.3">
      <c r="A4" s="12" t="s">
        <v>29</v>
      </c>
      <c r="B4" s="12" t="s">
        <v>30</v>
      </c>
      <c r="C4" s="13" t="s">
        <v>31</v>
      </c>
      <c r="D4" s="17">
        <v>17</v>
      </c>
      <c r="E4" s="12">
        <v>1</v>
      </c>
      <c r="F4" s="16">
        <f>D4*E4</f>
        <v>17</v>
      </c>
      <c r="G4" s="34">
        <f>SUM(F3:F4)</f>
        <v>117</v>
      </c>
    </row>
    <row r="5" spans="1:7" x14ac:dyDescent="0.3">
      <c r="A5" s="12" t="s">
        <v>32</v>
      </c>
      <c r="B5" s="12" t="s">
        <v>33</v>
      </c>
      <c r="C5" s="13"/>
      <c r="D5" s="17"/>
      <c r="E5" s="12"/>
      <c r="F5" s="15"/>
    </row>
    <row r="6" spans="1:7" x14ac:dyDescent="0.3">
      <c r="A6" s="1"/>
      <c r="B6" s="1"/>
      <c r="C6" s="18"/>
      <c r="D6" s="19"/>
      <c r="E6" s="1"/>
      <c r="F6" s="1"/>
    </row>
    <row r="7" spans="1:7" ht="28.8" x14ac:dyDescent="0.3">
      <c r="A7" s="20" t="s">
        <v>34</v>
      </c>
      <c r="B7" s="12"/>
      <c r="C7" s="13"/>
      <c r="D7" s="17"/>
      <c r="E7" s="12"/>
      <c r="F7" s="12"/>
    </row>
    <row r="8" spans="1:7" x14ac:dyDescent="0.3">
      <c r="A8" s="12" t="s">
        <v>35</v>
      </c>
      <c r="B8" s="12" t="s">
        <v>36</v>
      </c>
      <c r="C8" s="13" t="s">
        <v>37</v>
      </c>
      <c r="D8" s="17">
        <v>2.66</v>
      </c>
      <c r="E8" s="12">
        <v>5</v>
      </c>
      <c r="F8" s="17">
        <f>D8*E8</f>
        <v>13.3</v>
      </c>
    </row>
    <row r="9" spans="1:7" ht="144" x14ac:dyDescent="0.3">
      <c r="A9" s="15" t="s">
        <v>38</v>
      </c>
      <c r="B9" s="15" t="s">
        <v>39</v>
      </c>
      <c r="C9" s="21" t="s">
        <v>40</v>
      </c>
      <c r="D9" s="16">
        <v>0.9</v>
      </c>
      <c r="E9" s="15">
        <v>140</v>
      </c>
      <c r="F9" s="17">
        <f t="shared" ref="F9:F19" si="0">D9*E9</f>
        <v>126</v>
      </c>
    </row>
    <row r="10" spans="1:7" x14ac:dyDescent="0.3">
      <c r="A10" s="12" t="s">
        <v>41</v>
      </c>
      <c r="B10" s="12" t="s">
        <v>42</v>
      </c>
      <c r="C10" s="13" t="s">
        <v>43</v>
      </c>
      <c r="D10" s="17">
        <v>4.7</v>
      </c>
      <c r="E10" s="12">
        <v>4</v>
      </c>
      <c r="F10" s="17">
        <f t="shared" si="0"/>
        <v>18.8</v>
      </c>
    </row>
    <row r="11" spans="1:7" x14ac:dyDescent="0.3">
      <c r="A11" s="12" t="s">
        <v>32</v>
      </c>
      <c r="B11" s="12" t="s">
        <v>44</v>
      </c>
      <c r="C11" s="13" t="s">
        <v>45</v>
      </c>
      <c r="D11" s="17">
        <v>250</v>
      </c>
      <c r="E11" s="12">
        <v>1</v>
      </c>
      <c r="F11" s="17">
        <f t="shared" si="0"/>
        <v>250</v>
      </c>
    </row>
    <row r="12" spans="1:7" x14ac:dyDescent="0.3">
      <c r="A12" s="12" t="s">
        <v>46</v>
      </c>
      <c r="B12" s="12" t="s">
        <v>47</v>
      </c>
      <c r="C12" s="13" t="s">
        <v>48</v>
      </c>
      <c r="D12" s="17">
        <v>9.0500000000000007</v>
      </c>
      <c r="E12" s="12">
        <v>1</v>
      </c>
      <c r="F12" s="17">
        <f t="shared" si="0"/>
        <v>9.0500000000000007</v>
      </c>
    </row>
    <row r="13" spans="1:7" x14ac:dyDescent="0.3">
      <c r="A13" s="12" t="s">
        <v>49</v>
      </c>
      <c r="B13" s="12" t="s">
        <v>50</v>
      </c>
      <c r="C13" s="13" t="s">
        <v>51</v>
      </c>
      <c r="D13" s="17">
        <v>341.8</v>
      </c>
      <c r="E13" s="12">
        <v>1</v>
      </c>
      <c r="F13" s="17">
        <f t="shared" si="0"/>
        <v>341.8</v>
      </c>
    </row>
    <row r="14" spans="1:7" x14ac:dyDescent="0.3">
      <c r="A14" s="12" t="s">
        <v>52</v>
      </c>
      <c r="B14" s="12" t="s">
        <v>50</v>
      </c>
      <c r="C14" s="13" t="s">
        <v>53</v>
      </c>
      <c r="D14" s="17">
        <v>32.83</v>
      </c>
      <c r="E14" s="12">
        <v>1</v>
      </c>
      <c r="F14" s="17">
        <f t="shared" si="0"/>
        <v>32.83</v>
      </c>
    </row>
    <row r="15" spans="1:7" x14ac:dyDescent="0.3">
      <c r="A15" s="12" t="s">
        <v>54</v>
      </c>
      <c r="B15" s="12" t="s">
        <v>55</v>
      </c>
      <c r="C15" s="13"/>
      <c r="D15" s="17"/>
      <c r="E15" s="12"/>
      <c r="F15" s="17">
        <f t="shared" si="0"/>
        <v>0</v>
      </c>
    </row>
    <row r="16" spans="1:7" x14ac:dyDescent="0.3">
      <c r="A16" s="12" t="s">
        <v>56</v>
      </c>
      <c r="B16" s="12" t="s">
        <v>55</v>
      </c>
      <c r="C16" s="13" t="s">
        <v>57</v>
      </c>
      <c r="D16" s="17">
        <v>34.28</v>
      </c>
      <c r="E16" s="12">
        <v>1</v>
      </c>
      <c r="F16" s="17">
        <f t="shared" si="0"/>
        <v>34.28</v>
      </c>
    </row>
    <row r="17" spans="1:7" x14ac:dyDescent="0.3">
      <c r="A17" s="12" t="s">
        <v>58</v>
      </c>
      <c r="B17" s="12" t="s">
        <v>59</v>
      </c>
      <c r="C17" s="13" t="s">
        <v>60</v>
      </c>
      <c r="D17" s="17">
        <v>5.25</v>
      </c>
      <c r="E17" s="12">
        <v>35</v>
      </c>
      <c r="F17" s="17">
        <f t="shared" si="0"/>
        <v>183.75</v>
      </c>
    </row>
    <row r="18" spans="1:7" x14ac:dyDescent="0.3">
      <c r="A18" s="12" t="s">
        <v>61</v>
      </c>
      <c r="B18" s="12" t="s">
        <v>62</v>
      </c>
      <c r="C18" s="13" t="s">
        <v>63</v>
      </c>
      <c r="D18" s="17">
        <v>22.95</v>
      </c>
      <c r="E18" s="12">
        <v>2</v>
      </c>
      <c r="F18" s="17">
        <f t="shared" si="0"/>
        <v>45.9</v>
      </c>
      <c r="G18" s="34">
        <f>SUM(F8:F18)</f>
        <v>1055.71</v>
      </c>
    </row>
    <row r="19" spans="1:7" x14ac:dyDescent="0.3">
      <c r="A19" s="1"/>
      <c r="B19" s="1"/>
      <c r="C19" s="18"/>
      <c r="D19" s="19"/>
      <c r="E19" s="1"/>
    </row>
    <row r="20" spans="1:7" x14ac:dyDescent="0.3">
      <c r="A20" s="1"/>
      <c r="B20" s="1"/>
      <c r="C20" s="18"/>
      <c r="D20" s="19"/>
      <c r="E20" s="1"/>
      <c r="F20" s="1"/>
    </row>
    <row r="21" spans="1:7" x14ac:dyDescent="0.3">
      <c r="A21" s="11" t="s">
        <v>64</v>
      </c>
      <c r="B21" s="12"/>
      <c r="C21" s="13"/>
      <c r="D21" s="17"/>
      <c r="E21" s="12"/>
      <c r="F21" s="12"/>
    </row>
    <row r="22" spans="1:7" x14ac:dyDescent="0.3">
      <c r="A22" s="12" t="s">
        <v>35</v>
      </c>
      <c r="B22" s="12" t="s">
        <v>36</v>
      </c>
      <c r="C22" s="13" t="s">
        <v>37</v>
      </c>
      <c r="D22" s="17">
        <v>2.66</v>
      </c>
      <c r="E22" s="12">
        <v>4</v>
      </c>
      <c r="F22" s="17">
        <f>D22*E22</f>
        <v>10.64</v>
      </c>
    </row>
    <row r="23" spans="1:7" ht="86.4" x14ac:dyDescent="0.3">
      <c r="A23" s="15" t="s">
        <v>38</v>
      </c>
      <c r="B23" s="15" t="s">
        <v>65</v>
      </c>
      <c r="C23" s="21" t="s">
        <v>40</v>
      </c>
      <c r="D23" s="16">
        <v>0.9</v>
      </c>
      <c r="E23" s="12">
        <v>10</v>
      </c>
      <c r="F23" s="17">
        <f>D23*E23</f>
        <v>9</v>
      </c>
    </row>
    <row r="24" spans="1:7" x14ac:dyDescent="0.3">
      <c r="A24" s="12" t="s">
        <v>66</v>
      </c>
      <c r="B24" s="12" t="s">
        <v>42</v>
      </c>
      <c r="C24" s="13" t="s">
        <v>67</v>
      </c>
      <c r="D24" s="17">
        <v>14.2</v>
      </c>
      <c r="E24" s="12">
        <v>4</v>
      </c>
      <c r="F24" s="17">
        <f t="shared" ref="F24" si="1">D24*E24</f>
        <v>56.8</v>
      </c>
    </row>
    <row r="25" spans="1:7" x14ac:dyDescent="0.3">
      <c r="A25" s="12" t="s">
        <v>32</v>
      </c>
      <c r="B25" s="12" t="s">
        <v>44</v>
      </c>
      <c r="C25" s="13"/>
      <c r="D25" s="17"/>
      <c r="E25" s="12"/>
      <c r="F25" s="17"/>
    </row>
    <row r="26" spans="1:7" x14ac:dyDescent="0.3">
      <c r="A26" s="12" t="s">
        <v>46</v>
      </c>
      <c r="B26" s="12" t="s">
        <v>47</v>
      </c>
      <c r="C26" s="13" t="s">
        <v>48</v>
      </c>
      <c r="D26" s="17">
        <v>9.0500000000000007</v>
      </c>
      <c r="E26" s="12">
        <v>1</v>
      </c>
      <c r="F26" s="17">
        <f t="shared" ref="F26:F27" si="2">D26*E26</f>
        <v>9.0500000000000007</v>
      </c>
    </row>
    <row r="27" spans="1:7" x14ac:dyDescent="0.3">
      <c r="A27" s="12" t="s">
        <v>58</v>
      </c>
      <c r="B27" s="12" t="s">
        <v>68</v>
      </c>
      <c r="C27" s="13" t="s">
        <v>60</v>
      </c>
      <c r="D27" s="17">
        <v>5.25</v>
      </c>
      <c r="E27" s="12">
        <v>5</v>
      </c>
      <c r="F27" s="17">
        <f t="shared" si="2"/>
        <v>26.25</v>
      </c>
    </row>
    <row r="28" spans="1:7" x14ac:dyDescent="0.3">
      <c r="A28" s="12" t="s">
        <v>29</v>
      </c>
      <c r="B28" s="12" t="s">
        <v>30</v>
      </c>
      <c r="C28" s="13" t="s">
        <v>31</v>
      </c>
      <c r="D28" s="17">
        <v>17</v>
      </c>
      <c r="E28" s="12">
        <v>1</v>
      </c>
      <c r="F28" s="16">
        <f>D28*E28</f>
        <v>17</v>
      </c>
    </row>
    <row r="29" spans="1:7" x14ac:dyDescent="0.3">
      <c r="A29" s="12" t="s">
        <v>69</v>
      </c>
      <c r="B29" s="12" t="s">
        <v>70</v>
      </c>
      <c r="C29" s="13" t="s">
        <v>71</v>
      </c>
      <c r="D29" s="17">
        <v>0.8</v>
      </c>
      <c r="E29" s="12">
        <v>120</v>
      </c>
      <c r="F29" s="16">
        <f>D29*E29</f>
        <v>96</v>
      </c>
    </row>
    <row r="30" spans="1:7" x14ac:dyDescent="0.3">
      <c r="A30" s="12" t="s">
        <v>41</v>
      </c>
      <c r="B30" s="12" t="s">
        <v>42</v>
      </c>
      <c r="C30" s="13" t="s">
        <v>43</v>
      </c>
      <c r="D30" s="17">
        <v>4.7</v>
      </c>
      <c r="E30" s="12">
        <v>4</v>
      </c>
      <c r="F30" s="17">
        <f t="shared" ref="F30:F36" si="3">D30*E30</f>
        <v>18.8</v>
      </c>
    </row>
    <row r="31" spans="1:7" x14ac:dyDescent="0.3">
      <c r="A31" s="12" t="s">
        <v>49</v>
      </c>
      <c r="B31" s="12" t="s">
        <v>50</v>
      </c>
      <c r="C31" s="13" t="s">
        <v>51</v>
      </c>
      <c r="D31" s="17">
        <v>341.8</v>
      </c>
      <c r="E31" s="12">
        <v>1</v>
      </c>
      <c r="F31" s="17">
        <f t="shared" si="3"/>
        <v>341.8</v>
      </c>
    </row>
    <row r="32" spans="1:7" x14ac:dyDescent="0.3">
      <c r="A32" s="12" t="s">
        <v>52</v>
      </c>
      <c r="B32" s="12" t="s">
        <v>50</v>
      </c>
      <c r="C32" s="13" t="s">
        <v>53</v>
      </c>
      <c r="D32" s="17">
        <v>32.83</v>
      </c>
      <c r="E32" s="12">
        <v>1</v>
      </c>
      <c r="F32" s="17">
        <f t="shared" si="3"/>
        <v>32.83</v>
      </c>
    </row>
    <row r="33" spans="1:10" x14ac:dyDescent="0.3">
      <c r="A33" s="12" t="s">
        <v>54</v>
      </c>
      <c r="B33" s="12" t="s">
        <v>55</v>
      </c>
      <c r="C33" s="13"/>
      <c r="D33" s="17"/>
      <c r="E33" s="12"/>
      <c r="F33" s="17">
        <f t="shared" si="3"/>
        <v>0</v>
      </c>
    </row>
    <row r="34" spans="1:10" x14ac:dyDescent="0.3">
      <c r="A34" s="12" t="s">
        <v>56</v>
      </c>
      <c r="B34" s="12" t="s">
        <v>55</v>
      </c>
      <c r="C34" s="13" t="s">
        <v>57</v>
      </c>
      <c r="D34" s="17">
        <v>34.28</v>
      </c>
      <c r="E34" s="12">
        <v>1</v>
      </c>
      <c r="F34" s="17">
        <f t="shared" si="3"/>
        <v>34.28</v>
      </c>
    </row>
    <row r="35" spans="1:10" x14ac:dyDescent="0.3">
      <c r="A35" s="12" t="s">
        <v>58</v>
      </c>
      <c r="B35" s="12" t="s">
        <v>72</v>
      </c>
      <c r="C35" s="13" t="s">
        <v>60</v>
      </c>
      <c r="D35" s="17">
        <v>5.25</v>
      </c>
      <c r="E35" s="12">
        <v>15</v>
      </c>
      <c r="F35" s="17">
        <f t="shared" si="3"/>
        <v>78.75</v>
      </c>
    </row>
    <row r="36" spans="1:10" x14ac:dyDescent="0.3">
      <c r="A36" s="12" t="s">
        <v>61</v>
      </c>
      <c r="B36" s="12" t="s">
        <v>62</v>
      </c>
      <c r="C36" s="13" t="s">
        <v>63</v>
      </c>
      <c r="D36" s="17">
        <v>22.95</v>
      </c>
      <c r="E36" s="12">
        <v>2</v>
      </c>
      <c r="F36" s="17">
        <f t="shared" si="3"/>
        <v>45.9</v>
      </c>
      <c r="G36" s="34">
        <f>SUM(F22:F36)</f>
        <v>777.1</v>
      </c>
    </row>
    <row r="37" spans="1:10" x14ac:dyDescent="0.3">
      <c r="A37" s="1"/>
      <c r="B37" s="1"/>
      <c r="C37" s="18"/>
      <c r="D37" s="1"/>
      <c r="E37" s="1"/>
      <c r="F37" s="1"/>
    </row>
    <row r="38" spans="1:10" ht="28.8" x14ac:dyDescent="0.3">
      <c r="A38" s="22" t="s">
        <v>73</v>
      </c>
      <c r="B38" s="12"/>
      <c r="C38" s="13"/>
      <c r="D38" s="17"/>
      <c r="E38" s="12"/>
      <c r="F38" s="12"/>
    </row>
    <row r="39" spans="1:10" x14ac:dyDescent="0.3">
      <c r="A39" s="12" t="s">
        <v>35</v>
      </c>
      <c r="B39" s="12" t="s">
        <v>36</v>
      </c>
      <c r="C39" s="13" t="s">
        <v>37</v>
      </c>
      <c r="D39" s="17">
        <v>2.66</v>
      </c>
      <c r="E39" s="12">
        <v>5</v>
      </c>
      <c r="F39" s="17">
        <f>D39*E39</f>
        <v>13.3</v>
      </c>
    </row>
    <row r="40" spans="1:10" ht="28.8" x14ac:dyDescent="0.3">
      <c r="A40" s="15" t="s">
        <v>38</v>
      </c>
      <c r="B40" s="15" t="s">
        <v>39</v>
      </c>
      <c r="C40" s="21" t="s">
        <v>40</v>
      </c>
      <c r="D40" s="16">
        <v>0.9</v>
      </c>
      <c r="E40" s="15">
        <v>140</v>
      </c>
      <c r="F40" s="17">
        <f t="shared" ref="F40:F49" si="4">D40*E40</f>
        <v>126</v>
      </c>
    </row>
    <row r="41" spans="1:10" x14ac:dyDescent="0.3">
      <c r="A41" s="12" t="s">
        <v>41</v>
      </c>
      <c r="B41" s="12" t="s">
        <v>42</v>
      </c>
      <c r="C41" s="13" t="s">
        <v>43</v>
      </c>
      <c r="D41" s="17">
        <v>4.7</v>
      </c>
      <c r="E41" s="12">
        <v>4</v>
      </c>
      <c r="F41" s="17">
        <f t="shared" si="4"/>
        <v>18.8</v>
      </c>
    </row>
    <row r="42" spans="1:10" x14ac:dyDescent="0.3">
      <c r="A42" s="12" t="s">
        <v>32</v>
      </c>
      <c r="B42" s="12" t="s">
        <v>44</v>
      </c>
      <c r="C42" s="13" t="s">
        <v>45</v>
      </c>
      <c r="D42" s="17">
        <v>250</v>
      </c>
      <c r="E42" s="12">
        <v>1</v>
      </c>
      <c r="F42" s="17">
        <f t="shared" si="4"/>
        <v>250</v>
      </c>
    </row>
    <row r="43" spans="1:10" x14ac:dyDescent="0.3">
      <c r="A43" s="12" t="s">
        <v>46</v>
      </c>
      <c r="B43" s="12" t="s">
        <v>47</v>
      </c>
      <c r="C43" s="13" t="s">
        <v>48</v>
      </c>
      <c r="D43" s="17">
        <v>9.0500000000000007</v>
      </c>
      <c r="E43" s="12">
        <v>1</v>
      </c>
      <c r="F43" s="17">
        <f t="shared" si="4"/>
        <v>9.0500000000000007</v>
      </c>
    </row>
    <row r="44" spans="1:10" x14ac:dyDescent="0.3">
      <c r="A44" s="12" t="s">
        <v>49</v>
      </c>
      <c r="B44" s="12" t="s">
        <v>74</v>
      </c>
      <c r="C44" s="13" t="s">
        <v>51</v>
      </c>
      <c r="D44" s="17">
        <v>341.8</v>
      </c>
      <c r="E44" s="12">
        <v>1</v>
      </c>
      <c r="F44" s="17">
        <f t="shared" si="4"/>
        <v>341.8</v>
      </c>
    </row>
    <row r="45" spans="1:10" x14ac:dyDescent="0.3">
      <c r="A45" s="12" t="s">
        <v>52</v>
      </c>
      <c r="B45" s="12" t="s">
        <v>50</v>
      </c>
      <c r="C45" s="13" t="s">
        <v>53</v>
      </c>
      <c r="D45" s="17">
        <v>32.83</v>
      </c>
      <c r="E45" s="12">
        <v>1</v>
      </c>
      <c r="F45" s="17">
        <f t="shared" si="4"/>
        <v>32.83</v>
      </c>
    </row>
    <row r="46" spans="1:10" x14ac:dyDescent="0.3">
      <c r="A46" s="12" t="s">
        <v>54</v>
      </c>
      <c r="B46" s="12" t="s">
        <v>55</v>
      </c>
      <c r="C46" s="13"/>
      <c r="D46" s="17"/>
      <c r="E46" s="12"/>
      <c r="F46" s="17">
        <f t="shared" si="4"/>
        <v>0</v>
      </c>
    </row>
    <row r="47" spans="1:10" x14ac:dyDescent="0.3">
      <c r="A47" s="12" t="s">
        <v>56</v>
      </c>
      <c r="B47" s="12" t="s">
        <v>55</v>
      </c>
      <c r="C47" s="13" t="s">
        <v>57</v>
      </c>
      <c r="D47" s="17">
        <v>34.28</v>
      </c>
      <c r="E47" s="12">
        <v>1</v>
      </c>
      <c r="F47" s="17">
        <f t="shared" si="4"/>
        <v>34.28</v>
      </c>
    </row>
    <row r="48" spans="1:10" x14ac:dyDescent="0.3">
      <c r="A48" s="12" t="s">
        <v>58</v>
      </c>
      <c r="B48" s="12" t="s">
        <v>59</v>
      </c>
      <c r="C48" s="13" t="s">
        <v>60</v>
      </c>
      <c r="D48" s="17">
        <v>5.25</v>
      </c>
      <c r="E48" s="12">
        <v>35</v>
      </c>
      <c r="F48" s="17">
        <f t="shared" si="4"/>
        <v>183.75</v>
      </c>
      <c r="I48" t="s">
        <v>83</v>
      </c>
      <c r="J48" s="3" t="s">
        <v>84</v>
      </c>
    </row>
    <row r="49" spans="1:10" x14ac:dyDescent="0.3">
      <c r="A49" s="12" t="s">
        <v>61</v>
      </c>
      <c r="B49" s="12" t="s">
        <v>62</v>
      </c>
      <c r="C49" s="13" t="s">
        <v>63</v>
      </c>
      <c r="D49" s="17">
        <v>22.95</v>
      </c>
      <c r="E49" s="12">
        <v>2</v>
      </c>
      <c r="F49" s="17">
        <f t="shared" si="4"/>
        <v>45.9</v>
      </c>
      <c r="G49" s="34">
        <f>SUM(F39:F49)</f>
        <v>1055.71</v>
      </c>
      <c r="I49" s="34">
        <f>SUM(G4:G49)</f>
        <v>3005.52</v>
      </c>
      <c r="J49" s="35">
        <f>I49*3</f>
        <v>9016.56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G4"/>
    </sheetView>
  </sheetViews>
  <sheetFormatPr defaultRowHeight="14.4" x14ac:dyDescent="0.3"/>
  <cols>
    <col min="1" max="1" width="28" customWidth="1"/>
    <col min="2" max="2" width="1.77734375" style="1" customWidth="1"/>
    <col min="3" max="3" width="14.109375" customWidth="1"/>
    <col min="4" max="4" width="1.77734375" style="1" customWidth="1"/>
    <col min="5" max="5" width="14.109375" customWidth="1"/>
    <col min="6" max="6" width="1.77734375" style="1" customWidth="1"/>
    <col min="7" max="7" width="14.109375" customWidth="1"/>
  </cols>
  <sheetData>
    <row r="1" spans="1:7" ht="28.2" customHeight="1" thickBot="1" x14ac:dyDescent="0.35">
      <c r="A1" s="27" t="s">
        <v>76</v>
      </c>
      <c r="B1" s="28"/>
      <c r="C1" s="27" t="s">
        <v>78</v>
      </c>
      <c r="D1" s="28"/>
      <c r="E1" s="27" t="s">
        <v>79</v>
      </c>
      <c r="F1" s="28"/>
      <c r="G1" s="27" t="s">
        <v>80</v>
      </c>
    </row>
    <row r="2" spans="1:7" ht="28.2" customHeight="1" x14ac:dyDescent="0.3">
      <c r="A2" s="29" t="s">
        <v>77</v>
      </c>
      <c r="B2" s="29"/>
      <c r="C2" s="30">
        <v>30000</v>
      </c>
      <c r="D2" s="30"/>
      <c r="E2" s="30">
        <v>17000</v>
      </c>
      <c r="F2" s="30"/>
      <c r="G2" s="30">
        <v>47000</v>
      </c>
    </row>
    <row r="3" spans="1:7" ht="28.2" customHeight="1" x14ac:dyDescent="0.3">
      <c r="A3" s="29" t="s">
        <v>9</v>
      </c>
      <c r="B3" s="29"/>
      <c r="C3" s="30">
        <v>5000</v>
      </c>
      <c r="D3" s="30"/>
      <c r="E3" s="30">
        <v>5000</v>
      </c>
      <c r="F3" s="30"/>
      <c r="G3" s="30">
        <v>10000</v>
      </c>
    </row>
    <row r="4" spans="1:7" s="1" customFormat="1" ht="28.2" customHeight="1" x14ac:dyDescent="0.3">
      <c r="A4" s="31" t="s">
        <v>10</v>
      </c>
      <c r="B4" s="31"/>
      <c r="C4" s="32">
        <v>22000</v>
      </c>
      <c r="D4" s="32"/>
      <c r="E4" s="32">
        <v>9000</v>
      </c>
      <c r="F4" s="32"/>
      <c r="G4" s="32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ModBudget</vt:lpstr>
      <vt:lpstr>PlaqueAssays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Murdock</dc:creator>
  <cp:lastModifiedBy>Courtney Murdock</cp:lastModifiedBy>
  <dcterms:created xsi:type="dcterms:W3CDTF">2015-05-08T00:26:56Z</dcterms:created>
  <dcterms:modified xsi:type="dcterms:W3CDTF">2015-12-01T19:38:36Z</dcterms:modified>
</cp:coreProperties>
</file>