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corp.banrisul.com.br\deptos\RelacoesInvestidores-GEMC\Escrituracao\RENDIMENTOS JSCP e DIV\Pagamento 247 - DIVIDENDO COMPLEM 2023\"/>
    </mc:Choice>
  </mc:AlternateContent>
  <xr:revisionPtr revIDLastSave="0" documentId="13_ncr:1_{137AEA70-7E95-49A9-8026-E434B09476DC}" xr6:coauthVersionLast="47" xr6:coauthVersionMax="47" xr10:uidLastSave="{00000000-0000-0000-0000-000000000000}"/>
  <bookViews>
    <workbookView xWindow="-120" yWindow="-120" windowWidth="29040" windowHeight="15840" tabRatio="424" xr2:uid="{00000000-000D-0000-FFFF-FFFF00000000}"/>
  </bookViews>
  <sheets>
    <sheet name="Historico JSCP e Dividendo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E88" i="1"/>
  <c r="D88" i="1"/>
  <c r="I83" i="1"/>
  <c r="D78" i="1"/>
  <c r="D83" i="1"/>
  <c r="I78" i="1"/>
  <c r="E83" i="1" l="1"/>
  <c r="I73" i="1" l="1"/>
  <c r="I61" i="1" l="1"/>
  <c r="D73" i="2" l="1"/>
  <c r="F73" i="2" l="1"/>
  <c r="E71" i="2" l="1"/>
  <c r="D71" i="2" s="1"/>
  <c r="F71" i="2"/>
  <c r="E72" i="2"/>
  <c r="D72" i="2" s="1"/>
  <c r="F72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5" i="2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14" i="2"/>
  <c r="D14" i="2" s="1"/>
  <c r="E15" i="2"/>
  <c r="D15" i="2" s="1"/>
  <c r="E16" i="2"/>
  <c r="D16" i="2" s="1"/>
  <c r="E17" i="2"/>
  <c r="D17" i="2" s="1"/>
  <c r="E18" i="2"/>
  <c r="D18" i="2" s="1"/>
  <c r="E19" i="2"/>
  <c r="D19" i="2" s="1"/>
  <c r="E20" i="2"/>
  <c r="D20" i="2" s="1"/>
  <c r="E21" i="2"/>
  <c r="D21" i="2" s="1"/>
  <c r="E22" i="2"/>
  <c r="D22" i="2" s="1"/>
  <c r="E23" i="2"/>
  <c r="D23" i="2" s="1"/>
  <c r="E24" i="2"/>
  <c r="D24" i="2" s="1"/>
  <c r="E25" i="2"/>
  <c r="D25" i="2" s="1"/>
  <c r="E26" i="2"/>
  <c r="D26" i="2" s="1"/>
  <c r="E27" i="2"/>
  <c r="D27" i="2" s="1"/>
  <c r="E28" i="2"/>
  <c r="D28" i="2" s="1"/>
  <c r="E29" i="2"/>
  <c r="D29" i="2" s="1"/>
  <c r="E30" i="2"/>
  <c r="D30" i="2" s="1"/>
  <c r="E31" i="2"/>
  <c r="D31" i="2" s="1"/>
  <c r="E32" i="2"/>
  <c r="D32" i="2" s="1"/>
  <c r="E33" i="2"/>
  <c r="D33" i="2" s="1"/>
  <c r="E34" i="2"/>
  <c r="D34" i="2" s="1"/>
  <c r="E35" i="2"/>
  <c r="D35" i="2" s="1"/>
  <c r="E36" i="2"/>
  <c r="D36" i="2" s="1"/>
  <c r="E37" i="2"/>
  <c r="D37" i="2" s="1"/>
  <c r="E38" i="2"/>
  <c r="D38" i="2" s="1"/>
  <c r="E39" i="2"/>
  <c r="D39" i="2" s="1"/>
  <c r="E40" i="2"/>
  <c r="D40" i="2" s="1"/>
  <c r="E41" i="2"/>
  <c r="D41" i="2" s="1"/>
  <c r="E42" i="2"/>
  <c r="D42" i="2" s="1"/>
  <c r="E43" i="2"/>
  <c r="D43" i="2" s="1"/>
  <c r="E44" i="2"/>
  <c r="D44" i="2" s="1"/>
  <c r="E45" i="2"/>
  <c r="D45" i="2" s="1"/>
  <c r="E46" i="2"/>
  <c r="D46" i="2" s="1"/>
  <c r="E47" i="2"/>
  <c r="D47" i="2" s="1"/>
  <c r="E48" i="2"/>
  <c r="D48" i="2" s="1"/>
  <c r="E49" i="2"/>
  <c r="D49" i="2" s="1"/>
  <c r="E50" i="2"/>
  <c r="D50" i="2" s="1"/>
  <c r="E51" i="2"/>
  <c r="D51" i="2" s="1"/>
  <c r="E52" i="2"/>
  <c r="D52" i="2" s="1"/>
  <c r="E53" i="2"/>
  <c r="D53" i="2" s="1"/>
  <c r="E54" i="2"/>
  <c r="D54" i="2" s="1"/>
  <c r="E55" i="2"/>
  <c r="D55" i="2" s="1"/>
  <c r="E56" i="2"/>
  <c r="D56" i="2" s="1"/>
  <c r="E57" i="2"/>
  <c r="D57" i="2" s="1"/>
  <c r="E58" i="2"/>
  <c r="D58" i="2" s="1"/>
  <c r="E59" i="2"/>
  <c r="D59" i="2" s="1"/>
  <c r="E60" i="2"/>
  <c r="D60" i="2" s="1"/>
  <c r="E61" i="2"/>
  <c r="D61" i="2" s="1"/>
  <c r="E62" i="2"/>
  <c r="D62" i="2" s="1"/>
  <c r="E63" i="2"/>
  <c r="D63" i="2" s="1"/>
  <c r="E64" i="2"/>
  <c r="D64" i="2" s="1"/>
  <c r="E65" i="2"/>
  <c r="D65" i="2" s="1"/>
  <c r="E66" i="2"/>
  <c r="D66" i="2" s="1"/>
  <c r="E67" i="2"/>
  <c r="D67" i="2" s="1"/>
  <c r="E68" i="2"/>
  <c r="D68" i="2" s="1"/>
  <c r="E69" i="2"/>
  <c r="D69" i="2" s="1"/>
  <c r="E70" i="2"/>
  <c r="D70" i="2" s="1"/>
  <c r="E5" i="2"/>
  <c r="D5" i="2" s="1"/>
  <c r="I4" i="1" l="1"/>
  <c r="I8" i="1"/>
  <c r="I13" i="1"/>
  <c r="I18" i="1"/>
  <c r="I24" i="1"/>
  <c r="I30" i="1"/>
  <c r="I36" i="1"/>
  <c r="I41" i="1"/>
  <c r="I46" i="1"/>
  <c r="I50" i="1"/>
  <c r="I55" i="1"/>
</calcChain>
</file>

<file path=xl/sharedStrings.xml><?xml version="1.0" encoding="utf-8"?>
<sst xmlns="http://schemas.openxmlformats.org/spreadsheetml/2006/main" count="123" uniqueCount="35">
  <si>
    <t>Exercício</t>
  </si>
  <si>
    <t xml:space="preserve">Lucro do Exercício </t>
  </si>
  <si>
    <t>Provento</t>
  </si>
  <si>
    <t xml:space="preserve">Pagamento por ação </t>
  </si>
  <si>
    <t>-</t>
  </si>
  <si>
    <t>(2) Quando JSCP, refere-se ao valor unitário bruto pago por ação na respectiva distribuição. Dividendos, valor líquido.</t>
  </si>
  <si>
    <t>% Distribuído no Exercício</t>
  </si>
  <si>
    <t>* Em março de 2009 foi aprovada a distribuição de resultados adicionais em  15%, totalizando a distribuição de 40% do lucro líquido ajustado para os exercícios seguintes.</t>
  </si>
  <si>
    <t>JSCP
Dividendos
Bruto</t>
  </si>
  <si>
    <t>JSCP
Dividendos
Líquido</t>
  </si>
  <si>
    <r>
      <t>Lucro menos Reserva Legal de 5%</t>
    </r>
    <r>
      <rPr>
        <b/>
        <vertAlign val="superscript"/>
        <sz val="8"/>
        <color theme="0"/>
        <rFont val="Calibri"/>
        <family val="2"/>
        <scheme val="minor"/>
      </rPr>
      <t>(1)</t>
    </r>
  </si>
  <si>
    <r>
      <t>PNB</t>
    </r>
    <r>
      <rPr>
        <b/>
        <vertAlign val="superscript"/>
        <sz val="8"/>
        <color theme="0"/>
        <rFont val="Calibri"/>
        <family val="2"/>
        <scheme val="minor"/>
      </rPr>
      <t>(2)</t>
    </r>
  </si>
  <si>
    <t>Year</t>
  </si>
  <si>
    <t>Income</t>
  </si>
  <si>
    <r>
      <t xml:space="preserve">Earnings deducted from the legal reserve of 5% </t>
    </r>
    <r>
      <rPr>
        <b/>
        <vertAlign val="superscript"/>
        <sz val="8"/>
        <color theme="0"/>
        <rFont val="Calibri"/>
        <family val="2"/>
        <scheme val="minor"/>
      </rPr>
      <t>(1)</t>
    </r>
  </si>
  <si>
    <t>Interest on Shareholder’s Equity and Dividends Gross of Income Tax</t>
  </si>
  <si>
    <t>Interest on Shareholder’s Equity and Dividends Net of Income Tax</t>
  </si>
  <si>
    <t>Earnings</t>
  </si>
  <si>
    <t>% Distributed in the Year</t>
  </si>
  <si>
    <t>Payment per Share</t>
  </si>
  <si>
    <t>(R$ milhões) / (R$ million)</t>
  </si>
  <si>
    <t>JSCP / Interest on Equity</t>
  </si>
  <si>
    <t>Dividendos / Dividends</t>
  </si>
  <si>
    <t>(2) Refers to the gross amount paid per share in each distribution, when Interest on Shareholder’s Equity. Dividends, net amount.</t>
  </si>
  <si>
    <t>* In March 2009, the Annual Shareholders' Meeting approved of additional dividends of 15%, increasing total payout to 40% of adjusted net income for coming years.</t>
  </si>
  <si>
    <t>(1) Lucro líquido do exercício ao qual foi imputado o pagamento, deduzido da parcela de 5% destinada à formação da reserva legal.</t>
  </si>
  <si>
    <t>(1) Net income from the fiscal year, minus the 5% designated for the creation of a legal reserve.</t>
  </si>
  <si>
    <r>
      <t xml:space="preserve">ON </t>
    </r>
    <r>
      <rPr>
        <b/>
        <vertAlign val="superscript"/>
        <sz val="8"/>
        <color theme="0"/>
        <rFont val="Calibri"/>
        <family val="2"/>
        <scheme val="minor"/>
      </rPr>
      <t>(2)</t>
    </r>
  </si>
  <si>
    <r>
      <t>PNA</t>
    </r>
    <r>
      <rPr>
        <b/>
        <vertAlign val="superscript"/>
        <sz val="8"/>
        <color theme="0"/>
        <rFont val="Calibri"/>
        <family val="2"/>
        <scheme val="minor"/>
      </rPr>
      <t>(2)</t>
    </r>
  </si>
  <si>
    <t>(3) Valor bruto distribuído.</t>
  </si>
  <si>
    <r>
      <t xml:space="preserve">Data/Valor Distribuído </t>
    </r>
    <r>
      <rPr>
        <b/>
        <vertAlign val="superscript"/>
        <sz val="8"/>
        <color theme="0"/>
        <rFont val="Calibri"/>
        <family val="2"/>
        <scheme val="minor"/>
      </rPr>
      <t>(3)</t>
    </r>
  </si>
  <si>
    <r>
      <t>Date / Distributed Value</t>
    </r>
    <r>
      <rPr>
        <b/>
        <vertAlign val="superscript"/>
        <sz val="8"/>
        <color theme="0"/>
        <rFont val="Calibri"/>
        <family val="2"/>
        <scheme val="minor"/>
      </rPr>
      <t xml:space="preserve"> (3)</t>
    </r>
  </si>
  <si>
    <t>(3) Gross distributed value.</t>
  </si>
  <si>
    <t>Data</t>
  </si>
  <si>
    <t>Valor (R$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</si>
</sst>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dd/mm/yy;@"/>
    <numFmt numFmtId="166" formatCode="_-* #,##0.0000_-;\-* #,##0.0000_-;_-* &quot;-&quot;??_-;_-@_-"/>
    <numFmt numFmtId="167" formatCode="&quot;R$ &quot;#,##0.00_);[Red]\(&quot;R$ &quot;#,##0.00\)"/>
    <numFmt numFmtId="168" formatCode="#,##0.000000"/>
    <numFmt numFmtId="169" formatCode="0.0"/>
    <numFmt numFmtId="170" formatCode="#,##0.0"/>
    <numFmt numFmtId="171" formatCode="_-* #,##0.0000_-;\-* #,##0.0000_-;_-* &quot;-&quot;??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50"/>
      <name val="Calibri"/>
      <family val="2"/>
      <scheme val="minor"/>
    </font>
    <font>
      <b/>
      <sz val="10"/>
      <color rgb="FF000050"/>
      <name val="Calibri"/>
      <family val="2"/>
      <scheme val="minor"/>
    </font>
    <font>
      <sz val="8"/>
      <color rgb="FF000050"/>
      <name val="Calibri"/>
      <family val="2"/>
      <scheme val="minor"/>
    </font>
    <font>
      <sz val="11"/>
      <color rgb="FF000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50"/>
        <bgColor indexed="64"/>
      </patternFill>
    </fill>
    <fill>
      <patternFill patternType="solid">
        <fgColor theme="4" tint="0.59996337778862885"/>
        <bgColor indexed="64"/>
      </patternFill>
    </fill>
  </fills>
  <borders count="26">
    <border>
      <left/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/>
      <top/>
      <bottom/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002060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 style="thin">
        <color theme="4" tint="0.79995117038483843"/>
      </bottom>
      <diagonal/>
    </border>
    <border>
      <left/>
      <right/>
      <top style="thin">
        <color theme="4" tint="0.79995117038483843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" fontId="3" fillId="0" borderId="0" xfId="0" applyNumberFormat="1" applyFont="1"/>
    <xf numFmtId="0" fontId="0" fillId="0" borderId="0" xfId="0" applyFont="1"/>
    <xf numFmtId="167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wrapText="1"/>
    </xf>
    <xf numFmtId="168" fontId="7" fillId="0" borderId="0" xfId="0" applyNumberFormat="1" applyFont="1" applyAlignment="1">
      <alignment horizontal="left" wrapText="1"/>
    </xf>
    <xf numFmtId="0" fontId="7" fillId="0" borderId="0" xfId="0" applyFont="1"/>
    <xf numFmtId="166" fontId="3" fillId="0" borderId="0" xfId="0" applyNumberFormat="1" applyFont="1"/>
    <xf numFmtId="171" fontId="3" fillId="0" borderId="0" xfId="0" applyNumberFormat="1" applyFont="1"/>
    <xf numFmtId="165" fontId="0" fillId="0" borderId="0" xfId="0" applyNumberFormat="1"/>
    <xf numFmtId="4" fontId="0" fillId="0" borderId="0" xfId="0" applyNumberFormat="1"/>
    <xf numFmtId="165" fontId="0" fillId="4" borderId="0" xfId="0" applyNumberFormat="1" applyFill="1"/>
    <xf numFmtId="164" fontId="0" fillId="0" borderId="0" xfId="2" applyFont="1"/>
    <xf numFmtId="164" fontId="0" fillId="0" borderId="0" xfId="0" applyNumberFormat="1"/>
    <xf numFmtId="170" fontId="7" fillId="0" borderId="0" xfId="0" applyNumberFormat="1" applyFont="1"/>
    <xf numFmtId="169" fontId="3" fillId="0" borderId="0" xfId="0" applyNumberFormat="1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65" fontId="8" fillId="2" borderId="7" xfId="0" applyNumberFormat="1" applyFont="1" applyFill="1" applyBorder="1" applyAlignment="1">
      <alignment horizontal="center" vertical="center" wrapText="1"/>
    </xf>
    <xf numFmtId="170" fontId="8" fillId="2" borderId="7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66" fontId="8" fillId="2" borderId="7" xfId="1" applyNumberFormat="1" applyFont="1" applyFill="1" applyBorder="1" applyAlignment="1">
      <alignment horizontal="center" vertical="center" wrapText="1"/>
    </xf>
    <xf numFmtId="165" fontId="8" fillId="3" borderId="7" xfId="0" applyNumberFormat="1" applyFont="1" applyFill="1" applyBorder="1" applyAlignment="1">
      <alignment horizontal="center" vertical="center" wrapText="1"/>
    </xf>
    <xf numFmtId="170" fontId="8" fillId="3" borderId="7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66" fontId="8" fillId="3" borderId="7" xfId="1" applyNumberFormat="1" applyFont="1" applyFill="1" applyBorder="1" applyAlignment="1">
      <alignment horizontal="center" vertical="center" wrapText="1"/>
    </xf>
    <xf numFmtId="170" fontId="8" fillId="0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6" fontId="8" fillId="0" borderId="7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0" applyNumberFormat="1" applyFont="1"/>
    <xf numFmtId="165" fontId="8" fillId="0" borderId="1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168" fontId="7" fillId="0" borderId="0" xfId="0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170" fontId="8" fillId="6" borderId="7" xfId="0" applyNumberFormat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166" fontId="8" fillId="6" borderId="7" xfId="1" applyNumberFormat="1" applyFont="1" applyFill="1" applyBorder="1" applyAlignment="1">
      <alignment horizontal="center" vertical="center" wrapText="1"/>
    </xf>
    <xf numFmtId="170" fontId="3" fillId="0" borderId="0" xfId="0" applyNumberFormat="1" applyFont="1"/>
    <xf numFmtId="170" fontId="8" fillId="6" borderId="4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66" fontId="8" fillId="6" borderId="4" xfId="1" applyNumberFormat="1" applyFont="1" applyFill="1" applyBorder="1" applyAlignment="1">
      <alignment horizontal="center" vertical="center" wrapText="1"/>
    </xf>
    <xf numFmtId="0" fontId="8" fillId="6" borderId="20" xfId="0" applyNumberFormat="1" applyFont="1" applyFill="1" applyBorder="1" applyAlignment="1">
      <alignment horizontal="center" vertical="center" wrapText="1"/>
    </xf>
    <xf numFmtId="9" fontId="9" fillId="6" borderId="20" xfId="3" applyFont="1" applyFill="1" applyBorder="1" applyAlignment="1">
      <alignment horizontal="center" vertical="center" wrapText="1"/>
    </xf>
    <xf numFmtId="170" fontId="8" fillId="6" borderId="20" xfId="0" applyNumberFormat="1" applyFont="1" applyFill="1" applyBorder="1" applyAlignment="1">
      <alignment horizontal="center" vertical="center" wrapText="1"/>
    </xf>
    <xf numFmtId="165" fontId="8" fillId="6" borderId="20" xfId="0" applyNumberFormat="1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166" fontId="8" fillId="6" borderId="20" xfId="1" applyNumberFormat="1" applyFont="1" applyFill="1" applyBorder="1" applyAlignment="1">
      <alignment horizontal="center" vertical="center" wrapText="1"/>
    </xf>
    <xf numFmtId="165" fontId="8" fillId="6" borderId="19" xfId="0" applyNumberFormat="1" applyFont="1" applyFill="1" applyBorder="1" applyAlignment="1">
      <alignment horizontal="center" vertical="center" wrapText="1"/>
    </xf>
    <xf numFmtId="165" fontId="8" fillId="6" borderId="8" xfId="0" applyNumberFormat="1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169" fontId="8" fillId="2" borderId="10" xfId="0" applyNumberFormat="1" applyFont="1" applyFill="1" applyBorder="1" applyAlignment="1">
      <alignment horizontal="center" vertical="center" wrapText="1"/>
    </xf>
    <xf numFmtId="169" fontId="8" fillId="2" borderId="5" xfId="0" applyNumberFormat="1" applyFont="1" applyFill="1" applyBorder="1" applyAlignment="1">
      <alignment horizontal="center" vertical="center" wrapText="1"/>
    </xf>
    <xf numFmtId="0" fontId="8" fillId="3" borderId="8" xfId="0" applyNumberFormat="1" applyFont="1" applyFill="1" applyBorder="1" applyAlignment="1">
      <alignment horizontal="center"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0" fontId="8" fillId="3" borderId="6" xfId="0" applyNumberFormat="1" applyFont="1" applyFill="1" applyBorder="1" applyAlignment="1">
      <alignment horizontal="center" vertical="center" wrapText="1"/>
    </xf>
    <xf numFmtId="169" fontId="8" fillId="3" borderId="4" xfId="0" applyNumberFormat="1" applyFont="1" applyFill="1" applyBorder="1" applyAlignment="1">
      <alignment horizontal="center" vertical="center" wrapText="1"/>
    </xf>
    <xf numFmtId="169" fontId="8" fillId="3" borderId="10" xfId="0" applyNumberFormat="1" applyFont="1" applyFill="1" applyBorder="1" applyAlignment="1">
      <alignment horizontal="center" vertical="center" wrapText="1"/>
    </xf>
    <xf numFmtId="169" fontId="8" fillId="3" borderId="5" xfId="0" applyNumberFormat="1" applyFont="1" applyFill="1" applyBorder="1" applyAlignment="1">
      <alignment horizontal="center" vertical="center" wrapText="1"/>
    </xf>
    <xf numFmtId="169" fontId="8" fillId="3" borderId="7" xfId="0" applyNumberFormat="1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/>
    </xf>
    <xf numFmtId="169" fontId="8" fillId="2" borderId="10" xfId="0" applyNumberFormat="1" applyFont="1" applyFill="1" applyBorder="1" applyAlignment="1">
      <alignment horizontal="center" vertical="center"/>
    </xf>
    <xf numFmtId="169" fontId="8" fillId="2" borderId="5" xfId="0" applyNumberFormat="1" applyFont="1" applyFill="1" applyBorder="1" applyAlignment="1">
      <alignment horizontal="center" vertical="center"/>
    </xf>
    <xf numFmtId="9" fontId="8" fillId="3" borderId="7" xfId="0" applyNumberFormat="1" applyFont="1" applyFill="1" applyBorder="1" applyAlignment="1">
      <alignment horizontal="center" vertical="center" wrapText="1"/>
    </xf>
    <xf numFmtId="0" fontId="8" fillId="2" borderId="8" xfId="0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169" fontId="8" fillId="2" borderId="7" xfId="0" applyNumberFormat="1" applyFont="1" applyFill="1" applyBorder="1" applyAlignment="1">
      <alignment horizontal="center" vertical="center"/>
    </xf>
    <xf numFmtId="169" fontId="8" fillId="3" borderId="4" xfId="0" applyNumberFormat="1" applyFont="1" applyFill="1" applyBorder="1" applyAlignment="1">
      <alignment horizontal="center" vertical="center"/>
    </xf>
    <xf numFmtId="169" fontId="8" fillId="3" borderId="10" xfId="0" applyNumberFormat="1" applyFont="1" applyFill="1" applyBorder="1" applyAlignment="1">
      <alignment horizontal="center" vertical="center"/>
    </xf>
    <xf numFmtId="169" fontId="8" fillId="3" borderId="5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9" fontId="8" fillId="2" borderId="7" xfId="0" applyNumberFormat="1" applyFont="1" applyFill="1" applyBorder="1" applyAlignment="1">
      <alignment horizontal="center" vertical="center" wrapText="1"/>
    </xf>
    <xf numFmtId="9" fontId="8" fillId="2" borderId="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9" fontId="8" fillId="2" borderId="4" xfId="0" applyNumberFormat="1" applyFont="1" applyFill="1" applyBorder="1" applyAlignment="1">
      <alignment horizontal="center" vertical="center" wrapText="1"/>
    </xf>
    <xf numFmtId="9" fontId="8" fillId="2" borderId="10" xfId="0" applyNumberFormat="1" applyFont="1" applyFill="1" applyBorder="1" applyAlignment="1">
      <alignment horizontal="center" vertical="center" wrapText="1"/>
    </xf>
    <xf numFmtId="9" fontId="8" fillId="2" borderId="5" xfId="0" applyNumberFormat="1" applyFont="1" applyFill="1" applyBorder="1" applyAlignment="1">
      <alignment horizontal="center" vertical="center" wrapText="1"/>
    </xf>
    <xf numFmtId="9" fontId="8" fillId="3" borderId="4" xfId="0" applyNumberFormat="1" applyFont="1" applyFill="1" applyBorder="1" applyAlignment="1">
      <alignment horizontal="center" vertical="center" wrapText="1"/>
    </xf>
    <xf numFmtId="9" fontId="8" fillId="3" borderId="10" xfId="0" applyNumberFormat="1" applyFont="1" applyFill="1" applyBorder="1" applyAlignment="1">
      <alignment horizontal="center" vertical="center" wrapText="1"/>
    </xf>
    <xf numFmtId="9" fontId="8" fillId="3" borderId="5" xfId="0" applyNumberFormat="1" applyFont="1" applyFill="1" applyBorder="1" applyAlignment="1">
      <alignment horizontal="center" vertical="center" wrapText="1"/>
    </xf>
    <xf numFmtId="0" fontId="8" fillId="6" borderId="21" xfId="0" applyNumberFormat="1" applyFont="1" applyFill="1" applyBorder="1" applyAlignment="1">
      <alignment horizontal="center" vertical="center" wrapText="1"/>
    </xf>
    <xf numFmtId="0" fontId="8" fillId="6" borderId="22" xfId="0" applyNumberFormat="1" applyFont="1" applyFill="1" applyBorder="1" applyAlignment="1">
      <alignment horizontal="center" vertical="center" wrapText="1"/>
    </xf>
    <xf numFmtId="0" fontId="8" fillId="6" borderId="24" xfId="0" applyNumberFormat="1" applyFont="1" applyFill="1" applyBorder="1" applyAlignment="1">
      <alignment horizontal="center" vertical="center" wrapText="1"/>
    </xf>
    <xf numFmtId="0" fontId="8" fillId="2" borderId="23" xfId="0" applyNumberFormat="1" applyFont="1" applyFill="1" applyBorder="1" applyAlignment="1">
      <alignment horizontal="center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0" fontId="8" fillId="2" borderId="24" xfId="0" applyNumberFormat="1" applyFont="1" applyFill="1" applyBorder="1" applyAlignment="1">
      <alignment horizontal="center" vertical="center" wrapText="1"/>
    </xf>
    <xf numFmtId="169" fontId="8" fillId="3" borderId="7" xfId="0" applyNumberFormat="1" applyFont="1" applyFill="1" applyBorder="1" applyAlignment="1">
      <alignment horizontal="center" vertical="center"/>
    </xf>
    <xf numFmtId="170" fontId="8" fillId="6" borderId="21" xfId="0" applyNumberFormat="1" applyFont="1" applyFill="1" applyBorder="1" applyAlignment="1">
      <alignment horizontal="center" vertical="center" wrapText="1"/>
    </xf>
    <xf numFmtId="170" fontId="8" fillId="6" borderId="22" xfId="0" applyNumberFormat="1" applyFont="1" applyFill="1" applyBorder="1" applyAlignment="1">
      <alignment horizontal="center" vertical="center" wrapText="1"/>
    </xf>
    <xf numFmtId="170" fontId="8" fillId="6" borderId="24" xfId="0" applyNumberFormat="1" applyFont="1" applyFill="1" applyBorder="1" applyAlignment="1">
      <alignment horizontal="center" vertical="center" wrapText="1"/>
    </xf>
    <xf numFmtId="9" fontId="9" fillId="6" borderId="4" xfId="3" applyFont="1" applyFill="1" applyBorder="1" applyAlignment="1">
      <alignment horizontal="center" vertical="center" wrapText="1"/>
    </xf>
    <xf numFmtId="9" fontId="9" fillId="6" borderId="10" xfId="3" applyFont="1" applyFill="1" applyBorder="1" applyAlignment="1">
      <alignment horizontal="center" vertical="center" wrapText="1"/>
    </xf>
    <xf numFmtId="9" fontId="9" fillId="6" borderId="25" xfId="3" applyFont="1" applyFill="1" applyBorder="1" applyAlignment="1">
      <alignment horizontal="center" vertical="center" wrapText="1"/>
    </xf>
    <xf numFmtId="170" fontId="8" fillId="2" borderId="4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9" fontId="8" fillId="2" borderId="16" xfId="3" applyFont="1" applyFill="1" applyBorder="1" applyAlignment="1">
      <alignment horizontal="center" vertical="center" wrapText="1"/>
    </xf>
    <xf numFmtId="9" fontId="8" fillId="2" borderId="17" xfId="3" applyFont="1" applyFill="1" applyBorder="1" applyAlignment="1">
      <alignment horizontal="center" vertical="center" wrapText="1"/>
    </xf>
    <xf numFmtId="9" fontId="8" fillId="2" borderId="18" xfId="3" applyFont="1" applyFill="1" applyBorder="1" applyAlignment="1">
      <alignment horizontal="center" vertical="center" wrapText="1"/>
    </xf>
    <xf numFmtId="0" fontId="8" fillId="2" borderId="4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170" fontId="8" fillId="0" borderId="4" xfId="0" applyNumberFormat="1" applyFont="1" applyFill="1" applyBorder="1" applyAlignment="1">
      <alignment horizontal="center" vertical="center" wrapText="1"/>
    </xf>
    <xf numFmtId="170" fontId="8" fillId="0" borderId="10" xfId="0" applyNumberFormat="1" applyFont="1" applyFill="1" applyBorder="1" applyAlignment="1">
      <alignment horizontal="center" vertical="center" wrapText="1"/>
    </xf>
    <xf numFmtId="9" fontId="9" fillId="0" borderId="4" xfId="3" applyFont="1" applyFill="1" applyBorder="1" applyAlignment="1">
      <alignment horizontal="center" vertical="center" wrapText="1"/>
    </xf>
    <xf numFmtId="9" fontId="9" fillId="0" borderId="10" xfId="3" applyFont="1" applyFill="1" applyBorder="1" applyAlignment="1">
      <alignment horizontal="center" vertical="center" wrapText="1"/>
    </xf>
    <xf numFmtId="9" fontId="9" fillId="0" borderId="5" xfId="3" applyFont="1" applyFill="1" applyBorder="1" applyAlignment="1">
      <alignment horizontal="center" vertical="center" wrapText="1"/>
    </xf>
    <xf numFmtId="9" fontId="8" fillId="3" borderId="16" xfId="3" applyFont="1" applyFill="1" applyBorder="1" applyAlignment="1">
      <alignment horizontal="center" vertical="center" wrapText="1"/>
    </xf>
    <xf numFmtId="9" fontId="8" fillId="3" borderId="17" xfId="3" applyFont="1" applyFill="1" applyBorder="1" applyAlignment="1">
      <alignment horizontal="center" vertical="center" wrapText="1"/>
    </xf>
    <xf numFmtId="9" fontId="8" fillId="3" borderId="18" xfId="3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10" xfId="0" applyNumberFormat="1" applyFont="1" applyFill="1" applyBorder="1" applyAlignment="1">
      <alignment horizontal="center" vertical="center" wrapText="1"/>
    </xf>
    <xf numFmtId="0" fontId="8" fillId="3" borderId="5" xfId="0" applyNumberFormat="1" applyFont="1" applyFill="1" applyBorder="1" applyAlignment="1">
      <alignment horizontal="center" vertical="center" wrapText="1"/>
    </xf>
    <xf numFmtId="170" fontId="8" fillId="2" borderId="10" xfId="0" applyNumberFormat="1" applyFont="1" applyFill="1" applyBorder="1" applyAlignment="1">
      <alignment horizontal="center" vertical="center" wrapText="1"/>
    </xf>
    <xf numFmtId="170" fontId="8" fillId="2" borderId="5" xfId="0" applyNumberFormat="1" applyFont="1" applyFill="1" applyBorder="1" applyAlignment="1">
      <alignment horizontal="center" vertical="center" wrapText="1"/>
    </xf>
    <xf numFmtId="165" fontId="9" fillId="6" borderId="19" xfId="0" applyNumberFormat="1" applyFont="1" applyFill="1" applyBorder="1" applyAlignment="1">
      <alignment horizontal="center" vertical="center" wrapText="1"/>
    </xf>
    <xf numFmtId="170" fontId="9" fillId="6" borderId="7" xfId="0" applyNumberFormat="1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166" fontId="9" fillId="6" borderId="7" xfId="1" applyNumberFormat="1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000050"/>
      <color rgb="FF00003A"/>
      <color rgb="FF000060"/>
      <color rgb="FF000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26657</xdr:rowOff>
    </xdr:from>
    <xdr:to>
      <xdr:col>1</xdr:col>
      <xdr:colOff>491290</xdr:colOff>
      <xdr:row>2</xdr:row>
      <xdr:rowOff>292066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340104"/>
          <a:ext cx="1163052" cy="265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5"/>
  <sheetViews>
    <sheetView showGridLines="0" tabSelected="1" zoomScale="95" zoomScaleNormal="95" workbookViewId="0">
      <pane ySplit="3" topLeftCell="A73" activePane="bottomLeft" state="frozen"/>
      <selection sqref="A1:E1048576"/>
      <selection pane="bottomLeft" activeCell="R89" sqref="R89"/>
    </sheetView>
  </sheetViews>
  <sheetFormatPr defaultColWidth="9.140625" defaultRowHeight="15" x14ac:dyDescent="0.25"/>
  <cols>
    <col min="1" max="2" width="10" style="6" bestFit="1" customWidth="1"/>
    <col min="3" max="3" width="15" style="4" bestFit="1" customWidth="1"/>
    <col min="4" max="5" width="11.7109375" style="4" bestFit="1" customWidth="1"/>
    <col min="6" max="6" width="13" style="4" bestFit="1" customWidth="1"/>
    <col min="7" max="7" width="6.5703125" style="4" bestFit="1" customWidth="1"/>
    <col min="8" max="8" width="27.140625" style="4" customWidth="1"/>
    <col min="9" max="9" width="12.7109375" style="4" customWidth="1"/>
    <col min="10" max="10" width="9" style="7" bestFit="1" customWidth="1"/>
    <col min="11" max="11" width="11.28515625" style="7" bestFit="1" customWidth="1"/>
    <col min="12" max="12" width="9" style="7" bestFit="1" customWidth="1"/>
    <col min="13" max="13" width="16.5703125" style="4" customWidth="1"/>
    <col min="14" max="14" width="9.140625" style="4" customWidth="1"/>
    <col min="15" max="16384" width="9.140625" style="4"/>
  </cols>
  <sheetData>
    <row r="1" spans="1:12" s="7" customFormat="1" ht="33.75" x14ac:dyDescent="0.25">
      <c r="A1" s="20" t="s">
        <v>0</v>
      </c>
      <c r="B1" s="20" t="s">
        <v>1</v>
      </c>
      <c r="C1" s="20" t="s">
        <v>10</v>
      </c>
      <c r="D1" s="20" t="s">
        <v>8</v>
      </c>
      <c r="E1" s="20" t="s">
        <v>9</v>
      </c>
      <c r="F1" s="80" t="s">
        <v>30</v>
      </c>
      <c r="G1" s="80"/>
      <c r="H1" s="20" t="s">
        <v>2</v>
      </c>
      <c r="I1" s="20" t="s">
        <v>6</v>
      </c>
      <c r="J1" s="113" t="s">
        <v>3</v>
      </c>
      <c r="K1" s="114"/>
      <c r="L1" s="114"/>
    </row>
    <row r="2" spans="1:12" s="7" customFormat="1" ht="69.75" customHeight="1" x14ac:dyDescent="0.25">
      <c r="A2" s="20" t="s">
        <v>12</v>
      </c>
      <c r="B2" s="20" t="s">
        <v>13</v>
      </c>
      <c r="C2" s="20" t="s">
        <v>14</v>
      </c>
      <c r="D2" s="20" t="s">
        <v>15</v>
      </c>
      <c r="E2" s="20" t="s">
        <v>16</v>
      </c>
      <c r="F2" s="80" t="s">
        <v>31</v>
      </c>
      <c r="G2" s="80"/>
      <c r="H2" s="20" t="s">
        <v>17</v>
      </c>
      <c r="I2" s="20" t="s">
        <v>18</v>
      </c>
      <c r="J2" s="77" t="s">
        <v>19</v>
      </c>
      <c r="K2" s="78"/>
      <c r="L2" s="79"/>
    </row>
    <row r="3" spans="1:12" s="7" customFormat="1" ht="25.5" customHeight="1" x14ac:dyDescent="0.25">
      <c r="A3" s="80" t="s">
        <v>20</v>
      </c>
      <c r="B3" s="80"/>
      <c r="C3" s="80"/>
      <c r="D3" s="80"/>
      <c r="E3" s="80"/>
      <c r="F3" s="80"/>
      <c r="G3" s="80"/>
      <c r="H3" s="20"/>
      <c r="I3" s="20"/>
      <c r="J3" s="21" t="s">
        <v>27</v>
      </c>
      <c r="K3" s="21" t="s">
        <v>28</v>
      </c>
      <c r="L3" s="21" t="s">
        <v>11</v>
      </c>
    </row>
    <row r="4" spans="1:12" s="1" customFormat="1" ht="12.75" x14ac:dyDescent="0.25">
      <c r="A4" s="70">
        <v>2007</v>
      </c>
      <c r="B4" s="56">
        <v>916.38099999999997</v>
      </c>
      <c r="C4" s="81">
        <v>870.56299999999999</v>
      </c>
      <c r="D4" s="81">
        <v>304.64657636999999</v>
      </c>
      <c r="E4" s="56">
        <v>304.64657636999999</v>
      </c>
      <c r="F4" s="22">
        <v>39231</v>
      </c>
      <c r="G4" s="23">
        <v>80.459999999999994</v>
      </c>
      <c r="H4" s="24" t="s">
        <v>21</v>
      </c>
      <c r="I4" s="82">
        <f>E4/C4</f>
        <v>0.34994202185252532</v>
      </c>
      <c r="J4" s="25">
        <v>1.9290166280000001</v>
      </c>
      <c r="K4" s="25">
        <v>1.9904576620000001</v>
      </c>
      <c r="L4" s="25" t="s">
        <v>4</v>
      </c>
    </row>
    <row r="5" spans="1:12" s="1" customFormat="1" ht="12.75" x14ac:dyDescent="0.25">
      <c r="A5" s="71"/>
      <c r="B5" s="57"/>
      <c r="C5" s="81"/>
      <c r="D5" s="81"/>
      <c r="E5" s="57"/>
      <c r="F5" s="22">
        <v>39269</v>
      </c>
      <c r="G5" s="23">
        <v>20.190000000000001</v>
      </c>
      <c r="H5" s="24" t="s">
        <v>21</v>
      </c>
      <c r="I5" s="82"/>
      <c r="J5" s="25">
        <v>0.328372948</v>
      </c>
      <c r="K5" s="25">
        <v>0.49047469799999999</v>
      </c>
      <c r="L5" s="25" t="s">
        <v>4</v>
      </c>
    </row>
    <row r="6" spans="1:12" s="1" customFormat="1" ht="12.75" x14ac:dyDescent="0.25">
      <c r="A6" s="71"/>
      <c r="B6" s="57"/>
      <c r="C6" s="81"/>
      <c r="D6" s="81"/>
      <c r="E6" s="57"/>
      <c r="F6" s="22">
        <v>39443</v>
      </c>
      <c r="G6" s="23">
        <v>71.518708880000005</v>
      </c>
      <c r="H6" s="24" t="s">
        <v>22</v>
      </c>
      <c r="I6" s="82"/>
      <c r="J6" s="25">
        <v>0.17470530000000001</v>
      </c>
      <c r="K6" s="25">
        <v>0.19217582999999999</v>
      </c>
      <c r="L6" s="25">
        <v>0.17470530000000001</v>
      </c>
    </row>
    <row r="7" spans="1:12" s="1" customFormat="1" ht="12.75" x14ac:dyDescent="0.25">
      <c r="A7" s="72"/>
      <c r="B7" s="58"/>
      <c r="C7" s="81"/>
      <c r="D7" s="81"/>
      <c r="E7" s="58"/>
      <c r="F7" s="22">
        <v>39805</v>
      </c>
      <c r="G7" s="23">
        <v>132.47786748999999</v>
      </c>
      <c r="H7" s="24" t="s">
        <v>22</v>
      </c>
      <c r="I7" s="82"/>
      <c r="J7" s="25">
        <v>0.32361600000000001</v>
      </c>
      <c r="K7" s="25">
        <v>0.35597760000000001</v>
      </c>
      <c r="L7" s="25">
        <v>0.32361600000000001</v>
      </c>
    </row>
    <row r="8" spans="1:12" s="1" customFormat="1" ht="12.75" x14ac:dyDescent="0.25">
      <c r="A8" s="59">
        <v>2008</v>
      </c>
      <c r="B8" s="62">
        <v>590.87</v>
      </c>
      <c r="C8" s="65">
        <v>561.32650000000001</v>
      </c>
      <c r="D8" s="65">
        <v>207</v>
      </c>
      <c r="E8" s="62">
        <v>196.47</v>
      </c>
      <c r="F8" s="26">
        <v>39598</v>
      </c>
      <c r="G8" s="27">
        <v>39.92</v>
      </c>
      <c r="H8" s="28" t="s">
        <v>21</v>
      </c>
      <c r="I8" s="69">
        <f>E8/C8</f>
        <v>0.35001019905527353</v>
      </c>
      <c r="J8" s="29">
        <v>0.104451</v>
      </c>
      <c r="K8" s="29">
        <v>0.104451</v>
      </c>
      <c r="L8" s="29">
        <v>0.104451</v>
      </c>
    </row>
    <row r="9" spans="1:12" s="1" customFormat="1" ht="12.75" x14ac:dyDescent="0.25">
      <c r="A9" s="60"/>
      <c r="B9" s="63"/>
      <c r="C9" s="65"/>
      <c r="D9" s="65"/>
      <c r="E9" s="63"/>
      <c r="F9" s="26">
        <v>39629</v>
      </c>
      <c r="G9" s="27">
        <v>38.74</v>
      </c>
      <c r="H9" s="28" t="s">
        <v>21</v>
      </c>
      <c r="I9" s="69"/>
      <c r="J9" s="29">
        <v>0.10119419</v>
      </c>
      <c r="K9" s="29">
        <v>0.10119419</v>
      </c>
      <c r="L9" s="29">
        <v>0.10119419</v>
      </c>
    </row>
    <row r="10" spans="1:12" s="1" customFormat="1" ht="12.75" x14ac:dyDescent="0.25">
      <c r="A10" s="60"/>
      <c r="B10" s="63"/>
      <c r="C10" s="65"/>
      <c r="D10" s="65"/>
      <c r="E10" s="63"/>
      <c r="F10" s="26">
        <v>39721</v>
      </c>
      <c r="G10" s="27">
        <v>39.299999999999997</v>
      </c>
      <c r="H10" s="28" t="s">
        <v>21</v>
      </c>
      <c r="I10" s="69"/>
      <c r="J10" s="29">
        <v>0.102507734</v>
      </c>
      <c r="K10" s="29">
        <v>0.103482536</v>
      </c>
      <c r="L10" s="29">
        <v>0.102507734</v>
      </c>
    </row>
    <row r="11" spans="1:12" s="1" customFormat="1" ht="12.75" x14ac:dyDescent="0.25">
      <c r="A11" s="60"/>
      <c r="B11" s="63"/>
      <c r="C11" s="65"/>
      <c r="D11" s="65"/>
      <c r="E11" s="63"/>
      <c r="F11" s="26">
        <v>39808</v>
      </c>
      <c r="G11" s="27">
        <v>39.979999999999997</v>
      </c>
      <c r="H11" s="28" t="s">
        <v>21</v>
      </c>
      <c r="I11" s="69"/>
      <c r="J11" s="29">
        <v>0.103777301</v>
      </c>
      <c r="K11" s="29">
        <v>0.110384867</v>
      </c>
      <c r="L11" s="29">
        <v>0.103777301</v>
      </c>
    </row>
    <row r="12" spans="1:12" s="1" customFormat="1" ht="12.75" x14ac:dyDescent="0.25">
      <c r="A12" s="61"/>
      <c r="B12" s="64"/>
      <c r="C12" s="65"/>
      <c r="D12" s="65"/>
      <c r="E12" s="64"/>
      <c r="F12" s="26">
        <v>39927</v>
      </c>
      <c r="G12" s="27">
        <v>38.53</v>
      </c>
      <c r="H12" s="28" t="s">
        <v>22</v>
      </c>
      <c r="I12" s="69"/>
      <c r="J12" s="29">
        <v>9.4116737000000006E-2</v>
      </c>
      <c r="K12" s="29">
        <v>0.103528411</v>
      </c>
      <c r="L12" s="29">
        <v>9.4116737000000006E-2</v>
      </c>
    </row>
    <row r="13" spans="1:12" s="1" customFormat="1" ht="12.75" x14ac:dyDescent="0.25">
      <c r="A13" s="70">
        <v>2009</v>
      </c>
      <c r="B13" s="56">
        <v>541.09</v>
      </c>
      <c r="C13" s="81">
        <v>514.03549999999996</v>
      </c>
      <c r="D13" s="81">
        <v>215.4</v>
      </c>
      <c r="E13" s="56">
        <v>205.54999999999998</v>
      </c>
      <c r="F13" s="22">
        <v>39903</v>
      </c>
      <c r="G13" s="23">
        <v>44.51</v>
      </c>
      <c r="H13" s="24" t="s">
        <v>21</v>
      </c>
      <c r="I13" s="82">
        <f>E13/C13</f>
        <v>0.39987510590221881</v>
      </c>
      <c r="J13" s="25">
        <v>0.11519259</v>
      </c>
      <c r="K13" s="25">
        <v>0.11519259</v>
      </c>
      <c r="L13" s="25">
        <v>0.11519259</v>
      </c>
    </row>
    <row r="14" spans="1:12" s="1" customFormat="1" ht="12.75" x14ac:dyDescent="0.25">
      <c r="A14" s="71"/>
      <c r="B14" s="57"/>
      <c r="C14" s="81"/>
      <c r="D14" s="81"/>
      <c r="E14" s="57"/>
      <c r="F14" s="22">
        <v>39990</v>
      </c>
      <c r="G14" s="23">
        <v>45.44</v>
      </c>
      <c r="H14" s="24" t="s">
        <v>21</v>
      </c>
      <c r="I14" s="82"/>
      <c r="J14" s="25">
        <v>0.11741433793679013</v>
      </c>
      <c r="K14" s="25">
        <v>0.11741433793679013</v>
      </c>
      <c r="L14" s="25">
        <v>0.11741433793679013</v>
      </c>
    </row>
    <row r="15" spans="1:12" s="1" customFormat="1" ht="12.75" x14ac:dyDescent="0.25">
      <c r="A15" s="71"/>
      <c r="B15" s="57"/>
      <c r="C15" s="81"/>
      <c r="D15" s="81"/>
      <c r="E15" s="57"/>
      <c r="F15" s="22">
        <v>40084</v>
      </c>
      <c r="G15" s="23">
        <v>44.26</v>
      </c>
      <c r="H15" s="24" t="s">
        <v>21</v>
      </c>
      <c r="I15" s="82"/>
      <c r="J15" s="25">
        <v>0.11403781</v>
      </c>
      <c r="K15" s="25">
        <v>0.11403781</v>
      </c>
      <c r="L15" s="25">
        <v>0.11403781</v>
      </c>
    </row>
    <row r="16" spans="1:12" s="1" customFormat="1" ht="12.75" x14ac:dyDescent="0.25">
      <c r="A16" s="71"/>
      <c r="B16" s="57"/>
      <c r="C16" s="81"/>
      <c r="D16" s="81"/>
      <c r="E16" s="57"/>
      <c r="F16" s="22">
        <v>40168</v>
      </c>
      <c r="G16" s="23">
        <v>44.93</v>
      </c>
      <c r="H16" s="24" t="s">
        <v>21</v>
      </c>
      <c r="I16" s="82"/>
      <c r="J16" s="25">
        <v>0.11547232</v>
      </c>
      <c r="K16" s="25">
        <v>0.12353984</v>
      </c>
      <c r="L16" s="25">
        <v>0.11547232</v>
      </c>
    </row>
    <row r="17" spans="1:14" s="1" customFormat="1" ht="12.75" x14ac:dyDescent="0.25">
      <c r="A17" s="72"/>
      <c r="B17" s="58"/>
      <c r="C17" s="81"/>
      <c r="D17" s="81"/>
      <c r="E17" s="58"/>
      <c r="F17" s="22">
        <v>40329</v>
      </c>
      <c r="G17" s="23">
        <v>26.41</v>
      </c>
      <c r="H17" s="24" t="s">
        <v>22</v>
      </c>
      <c r="I17" s="82"/>
      <c r="J17" s="25">
        <v>6.4529396647610399E-2</v>
      </c>
      <c r="K17" s="25">
        <v>7.0982336312371455E-2</v>
      </c>
      <c r="L17" s="25">
        <v>6.4529396647610399E-2</v>
      </c>
    </row>
    <row r="18" spans="1:14" s="1" customFormat="1" ht="12.75" x14ac:dyDescent="0.25">
      <c r="A18" s="59">
        <v>2010</v>
      </c>
      <c r="B18" s="62">
        <v>741.24</v>
      </c>
      <c r="C18" s="65">
        <v>704.178</v>
      </c>
      <c r="D18" s="65">
        <v>293.2</v>
      </c>
      <c r="E18" s="62">
        <v>281.66999999999996</v>
      </c>
      <c r="F18" s="26">
        <v>40268</v>
      </c>
      <c r="G18" s="27">
        <v>47.65</v>
      </c>
      <c r="H18" s="28" t="s">
        <v>21</v>
      </c>
      <c r="I18" s="69">
        <f>E18/C18</f>
        <v>0.3999982958854153</v>
      </c>
      <c r="J18" s="29">
        <v>0.12272245</v>
      </c>
      <c r="K18" s="29">
        <v>0.12272245</v>
      </c>
      <c r="L18" s="29">
        <v>0.12272245</v>
      </c>
    </row>
    <row r="19" spans="1:14" s="1" customFormat="1" ht="12.75" x14ac:dyDescent="0.25">
      <c r="A19" s="60"/>
      <c r="B19" s="63"/>
      <c r="C19" s="65"/>
      <c r="D19" s="65"/>
      <c r="E19" s="63"/>
      <c r="F19" s="26">
        <v>40359</v>
      </c>
      <c r="G19" s="27">
        <v>48.1</v>
      </c>
      <c r="H19" s="28" t="s">
        <v>21</v>
      </c>
      <c r="I19" s="69"/>
      <c r="J19" s="29">
        <v>0.12439214</v>
      </c>
      <c r="K19" s="29">
        <v>0.12439214</v>
      </c>
      <c r="L19" s="29">
        <v>0.12439214</v>
      </c>
    </row>
    <row r="20" spans="1:14" s="1" customFormat="1" ht="12.75" x14ac:dyDescent="0.25">
      <c r="A20" s="60"/>
      <c r="B20" s="63"/>
      <c r="C20" s="65"/>
      <c r="D20" s="65"/>
      <c r="E20" s="63"/>
      <c r="F20" s="26">
        <v>40451</v>
      </c>
      <c r="G20" s="27">
        <v>48.56</v>
      </c>
      <c r="H20" s="28" t="s">
        <v>21</v>
      </c>
      <c r="I20" s="69"/>
      <c r="J20" s="29">
        <v>0.12606184000000001</v>
      </c>
      <c r="K20" s="29">
        <v>0.12606184000000001</v>
      </c>
      <c r="L20" s="29">
        <v>0.12606184000000001</v>
      </c>
    </row>
    <row r="21" spans="1:14" s="1" customFormat="1" ht="12.75" x14ac:dyDescent="0.25">
      <c r="A21" s="60"/>
      <c r="B21" s="63"/>
      <c r="C21" s="65"/>
      <c r="D21" s="65"/>
      <c r="E21" s="63"/>
      <c r="F21" s="26">
        <v>40541</v>
      </c>
      <c r="G21" s="27">
        <v>65</v>
      </c>
      <c r="H21" s="28" t="s">
        <v>22</v>
      </c>
      <c r="I21" s="69"/>
      <c r="J21" s="29">
        <v>0.15879164000000001</v>
      </c>
      <c r="K21" s="29">
        <v>0.17467081000000001</v>
      </c>
      <c r="L21" s="29">
        <v>0.15879164000000001</v>
      </c>
    </row>
    <row r="22" spans="1:14" s="1" customFormat="1" ht="12.75" x14ac:dyDescent="0.25">
      <c r="A22" s="60"/>
      <c r="B22" s="63"/>
      <c r="C22" s="65"/>
      <c r="D22" s="65"/>
      <c r="E22" s="63"/>
      <c r="F22" s="26">
        <v>40543</v>
      </c>
      <c r="G22" s="27">
        <v>49.02</v>
      </c>
      <c r="H22" s="28" t="s">
        <v>21</v>
      </c>
      <c r="I22" s="69"/>
      <c r="J22" s="29">
        <v>0.12766351000000001</v>
      </c>
      <c r="K22" s="29">
        <v>0.13520206000000001</v>
      </c>
      <c r="L22" s="29">
        <v>0.12766351000000001</v>
      </c>
    </row>
    <row r="23" spans="1:14" s="1" customFormat="1" ht="12.75" x14ac:dyDescent="0.25">
      <c r="A23" s="61"/>
      <c r="B23" s="64"/>
      <c r="C23" s="65"/>
      <c r="D23" s="65"/>
      <c r="E23" s="64"/>
      <c r="F23" s="26">
        <v>40694</v>
      </c>
      <c r="G23" s="27">
        <v>23.34</v>
      </c>
      <c r="H23" s="28" t="s">
        <v>22</v>
      </c>
      <c r="I23" s="69"/>
      <c r="J23" s="29">
        <v>5.7030373500000002E-2</v>
      </c>
      <c r="K23" s="29">
        <v>6.27334108E-2</v>
      </c>
      <c r="L23" s="29">
        <v>5.7030373500000002E-2</v>
      </c>
    </row>
    <row r="24" spans="1:14" s="1" customFormat="1" ht="12.75" x14ac:dyDescent="0.25">
      <c r="A24" s="70">
        <v>2011</v>
      </c>
      <c r="B24" s="66">
        <v>904.35</v>
      </c>
      <c r="C24" s="73">
        <v>859.13249999999994</v>
      </c>
      <c r="D24" s="73">
        <v>358</v>
      </c>
      <c r="E24" s="66">
        <v>343.64</v>
      </c>
      <c r="F24" s="22">
        <v>40633</v>
      </c>
      <c r="G24" s="23">
        <v>53.15</v>
      </c>
      <c r="H24" s="24" t="s">
        <v>21</v>
      </c>
      <c r="I24" s="82">
        <f>E24/C24</f>
        <v>0.39998486845742653</v>
      </c>
      <c r="J24" s="25">
        <v>0.1387669</v>
      </c>
      <c r="K24" s="25">
        <v>0.1387669</v>
      </c>
      <c r="L24" s="25">
        <v>0.1387669</v>
      </c>
    </row>
    <row r="25" spans="1:14" s="1" customFormat="1" ht="12.75" x14ac:dyDescent="0.25">
      <c r="A25" s="71"/>
      <c r="B25" s="67"/>
      <c r="C25" s="73"/>
      <c r="D25" s="73"/>
      <c r="E25" s="67"/>
      <c r="F25" s="22">
        <v>40715</v>
      </c>
      <c r="G25" s="23">
        <v>53.88</v>
      </c>
      <c r="H25" s="24" t="s">
        <v>21</v>
      </c>
      <c r="I25" s="82"/>
      <c r="J25" s="25">
        <v>0.14065488000000001</v>
      </c>
      <c r="K25" s="25">
        <v>0.14065488000000001</v>
      </c>
      <c r="L25" s="25">
        <v>0.14065488000000001</v>
      </c>
    </row>
    <row r="26" spans="1:14" s="1" customFormat="1" ht="12.75" x14ac:dyDescent="0.25">
      <c r="A26" s="71"/>
      <c r="B26" s="67"/>
      <c r="C26" s="73"/>
      <c r="D26" s="73"/>
      <c r="E26" s="67"/>
      <c r="F26" s="22">
        <v>40814</v>
      </c>
      <c r="G26" s="23">
        <v>54.63</v>
      </c>
      <c r="H26" s="24" t="s">
        <v>21</v>
      </c>
      <c r="I26" s="82"/>
      <c r="J26" s="25">
        <v>0.14254286999999999</v>
      </c>
      <c r="K26" s="25">
        <v>0.14254286999999999</v>
      </c>
      <c r="L26" s="25">
        <v>0.14254286999999999</v>
      </c>
    </row>
    <row r="27" spans="1:14" s="1" customFormat="1" ht="12.75" x14ac:dyDescent="0.25">
      <c r="A27" s="71"/>
      <c r="B27" s="67"/>
      <c r="C27" s="73"/>
      <c r="D27" s="73"/>
      <c r="E27" s="67"/>
      <c r="F27" s="22">
        <v>40903</v>
      </c>
      <c r="G27" s="23">
        <v>60</v>
      </c>
      <c r="H27" s="24" t="s">
        <v>22</v>
      </c>
      <c r="I27" s="82"/>
      <c r="J27" s="25">
        <v>0.14657944000000001</v>
      </c>
      <c r="K27" s="25">
        <v>0.16123738000000001</v>
      </c>
      <c r="L27" s="25">
        <v>0.14657944000000001</v>
      </c>
    </row>
    <row r="28" spans="1:14" s="1" customFormat="1" ht="12.75" x14ac:dyDescent="0.25">
      <c r="A28" s="71"/>
      <c r="B28" s="67"/>
      <c r="C28" s="73"/>
      <c r="D28" s="73"/>
      <c r="E28" s="67"/>
      <c r="F28" s="22">
        <v>40893</v>
      </c>
      <c r="G28" s="23">
        <v>55.32</v>
      </c>
      <c r="H28" s="24" t="s">
        <v>21</v>
      </c>
      <c r="I28" s="82"/>
      <c r="J28" s="25">
        <v>0.14434501999999999</v>
      </c>
      <c r="K28" s="25">
        <v>0.15402929000000001</v>
      </c>
      <c r="L28" s="25">
        <v>0.14434501999999999</v>
      </c>
    </row>
    <row r="29" spans="1:14" s="1" customFormat="1" ht="12.75" x14ac:dyDescent="0.25">
      <c r="A29" s="72"/>
      <c r="B29" s="68"/>
      <c r="C29" s="73"/>
      <c r="D29" s="73"/>
      <c r="E29" s="68"/>
      <c r="F29" s="22">
        <v>41054</v>
      </c>
      <c r="G29" s="23">
        <v>66.66</v>
      </c>
      <c r="H29" s="24" t="s">
        <v>22</v>
      </c>
      <c r="I29" s="82"/>
      <c r="J29" s="25">
        <v>0.16286427000000001</v>
      </c>
      <c r="K29" s="25">
        <v>0.1791507</v>
      </c>
      <c r="L29" s="25">
        <v>0.16286427000000001</v>
      </c>
    </row>
    <row r="30" spans="1:14" s="1" customFormat="1" ht="12.75" x14ac:dyDescent="0.25">
      <c r="A30" s="59">
        <v>2012</v>
      </c>
      <c r="B30" s="62">
        <v>818.59</v>
      </c>
      <c r="C30" s="65">
        <v>777.66049999999996</v>
      </c>
      <c r="D30" s="99">
        <v>326.5</v>
      </c>
      <c r="E30" s="74">
        <v>311.06</v>
      </c>
      <c r="F30" s="26">
        <v>40996</v>
      </c>
      <c r="G30" s="27">
        <v>60.66</v>
      </c>
      <c r="H30" s="28" t="s">
        <v>21</v>
      </c>
      <c r="I30" s="69">
        <f>E30/C30</f>
        <v>0.39999459918563435</v>
      </c>
      <c r="J30" s="29">
        <v>0.13463454</v>
      </c>
      <c r="K30" s="29">
        <v>0.13463454</v>
      </c>
      <c r="L30" s="29">
        <v>0.13463454</v>
      </c>
    </row>
    <row r="31" spans="1:14" s="2" customFormat="1" x14ac:dyDescent="0.25">
      <c r="A31" s="60"/>
      <c r="B31" s="63"/>
      <c r="C31" s="65"/>
      <c r="D31" s="99"/>
      <c r="E31" s="75"/>
      <c r="F31" s="26">
        <v>41089</v>
      </c>
      <c r="G31" s="27">
        <v>61.58</v>
      </c>
      <c r="H31" s="28" t="s">
        <v>21</v>
      </c>
      <c r="I31" s="69"/>
      <c r="J31" s="29">
        <v>0.13646633999999999</v>
      </c>
      <c r="K31" s="29">
        <v>0.13646633999999999</v>
      </c>
      <c r="L31" s="29">
        <v>0.13646633999999999</v>
      </c>
      <c r="N31" s="1"/>
    </row>
    <row r="32" spans="1:14" s="2" customFormat="1" ht="15.75" thickBot="1" x14ac:dyDescent="0.3">
      <c r="A32" s="60"/>
      <c r="B32" s="63"/>
      <c r="C32" s="65"/>
      <c r="D32" s="99"/>
      <c r="E32" s="75"/>
      <c r="F32" s="26">
        <v>41179</v>
      </c>
      <c r="G32" s="27">
        <v>57.18</v>
      </c>
      <c r="H32" s="28" t="s">
        <v>21</v>
      </c>
      <c r="I32" s="69"/>
      <c r="J32" s="29">
        <v>0.12639164</v>
      </c>
      <c r="K32" s="29">
        <v>0.12639164</v>
      </c>
      <c r="L32" s="29">
        <v>0.12639164</v>
      </c>
      <c r="N32" s="5"/>
    </row>
    <row r="33" spans="1:19" s="2" customFormat="1" x14ac:dyDescent="0.25">
      <c r="A33" s="60"/>
      <c r="B33" s="63"/>
      <c r="C33" s="65"/>
      <c r="D33" s="99"/>
      <c r="E33" s="75"/>
      <c r="F33" s="26">
        <v>41271</v>
      </c>
      <c r="G33" s="27">
        <v>40</v>
      </c>
      <c r="H33" s="28" t="s">
        <v>22</v>
      </c>
      <c r="I33" s="69"/>
      <c r="J33" s="29">
        <v>9.7720959999999996E-2</v>
      </c>
      <c r="K33" s="29">
        <v>0.10749306</v>
      </c>
      <c r="L33" s="29">
        <v>9.7720959999999996E-2</v>
      </c>
      <c r="N33" s="1"/>
    </row>
    <row r="34" spans="1:19" s="2" customFormat="1" x14ac:dyDescent="0.25">
      <c r="A34" s="60"/>
      <c r="B34" s="63"/>
      <c r="C34" s="65"/>
      <c r="D34" s="99"/>
      <c r="E34" s="75"/>
      <c r="F34" s="26">
        <v>41257</v>
      </c>
      <c r="G34" s="27">
        <v>58.56</v>
      </c>
      <c r="H34" s="28" t="s">
        <v>21</v>
      </c>
      <c r="I34" s="69"/>
      <c r="J34" s="29">
        <v>0.12906123999999999</v>
      </c>
      <c r="K34" s="29">
        <v>0.13807085999999999</v>
      </c>
      <c r="L34" s="29">
        <v>0.12906123999999999</v>
      </c>
      <c r="N34" s="1"/>
    </row>
    <row r="35" spans="1:19" s="2" customFormat="1" x14ac:dyDescent="0.25">
      <c r="A35" s="61"/>
      <c r="B35" s="64"/>
      <c r="C35" s="65"/>
      <c r="D35" s="99"/>
      <c r="E35" s="76"/>
      <c r="F35" s="26">
        <v>41422</v>
      </c>
      <c r="G35" s="27">
        <v>33.08</v>
      </c>
      <c r="H35" s="28" t="s">
        <v>22</v>
      </c>
      <c r="I35" s="69"/>
      <c r="J35" s="29">
        <v>8.0810939999999998E-2</v>
      </c>
      <c r="K35" s="29">
        <v>8.8892040000000005E-2</v>
      </c>
      <c r="L35" s="29">
        <v>8.0810939999999998E-2</v>
      </c>
      <c r="N35" s="1"/>
    </row>
    <row r="36" spans="1:19" s="2" customFormat="1" x14ac:dyDescent="0.25">
      <c r="A36" s="70">
        <v>2013</v>
      </c>
      <c r="B36" s="66">
        <v>791.61</v>
      </c>
      <c r="C36" s="73">
        <v>752.02949999999998</v>
      </c>
      <c r="D36" s="73">
        <v>314.3</v>
      </c>
      <c r="E36" s="66">
        <v>300.81000000000006</v>
      </c>
      <c r="F36" s="22">
        <v>41360</v>
      </c>
      <c r="G36" s="23">
        <v>56.96</v>
      </c>
      <c r="H36" s="24" t="s">
        <v>21</v>
      </c>
      <c r="I36" s="82">
        <f>E36/C36</f>
        <v>0.39999760647687366</v>
      </c>
      <c r="J36" s="25">
        <v>0.14733418000000001</v>
      </c>
      <c r="K36" s="25">
        <v>0.14733418000000001</v>
      </c>
      <c r="L36" s="25">
        <v>0.14733418000000001</v>
      </c>
      <c r="N36" s="1"/>
    </row>
    <row r="37" spans="1:19" s="2" customFormat="1" x14ac:dyDescent="0.25">
      <c r="A37" s="71"/>
      <c r="B37" s="67"/>
      <c r="C37" s="73"/>
      <c r="D37" s="73"/>
      <c r="E37" s="67"/>
      <c r="F37" s="22">
        <v>41452</v>
      </c>
      <c r="G37" s="23">
        <v>57.45</v>
      </c>
      <c r="H37" s="24" t="s">
        <v>21</v>
      </c>
      <c r="I37" s="82"/>
      <c r="J37" s="25">
        <v>0.14853201999999999</v>
      </c>
      <c r="K37" s="25">
        <v>0.14853201999999999</v>
      </c>
      <c r="L37" s="25">
        <v>0.14853201999999999</v>
      </c>
      <c r="N37" s="1"/>
    </row>
    <row r="38" spans="1:19" s="2" customFormat="1" x14ac:dyDescent="0.25">
      <c r="A38" s="71"/>
      <c r="B38" s="67"/>
      <c r="C38" s="73"/>
      <c r="D38" s="73"/>
      <c r="E38" s="67"/>
      <c r="F38" s="22">
        <v>41543</v>
      </c>
      <c r="G38" s="23">
        <v>58.39</v>
      </c>
      <c r="H38" s="24" t="s">
        <v>21</v>
      </c>
      <c r="I38" s="82"/>
      <c r="J38" s="25">
        <v>0.1509277</v>
      </c>
      <c r="K38" s="25">
        <v>0.1509277</v>
      </c>
      <c r="L38" s="25">
        <v>0.1509277</v>
      </c>
      <c r="N38" s="1"/>
      <c r="S38" s="3"/>
    </row>
    <row r="39" spans="1:19" s="2" customFormat="1" x14ac:dyDescent="0.25">
      <c r="A39" s="71"/>
      <c r="B39" s="67"/>
      <c r="C39" s="73"/>
      <c r="D39" s="73"/>
      <c r="E39" s="67"/>
      <c r="F39" s="22">
        <v>41626</v>
      </c>
      <c r="G39" s="23">
        <v>58.61</v>
      </c>
      <c r="H39" s="24" t="s">
        <v>21</v>
      </c>
      <c r="I39" s="82"/>
      <c r="J39" s="25">
        <v>0.15208347</v>
      </c>
      <c r="K39" s="25">
        <v>0.15695555</v>
      </c>
      <c r="L39" s="25">
        <v>0.15208347</v>
      </c>
      <c r="N39" s="1"/>
    </row>
    <row r="40" spans="1:19" s="2" customFormat="1" x14ac:dyDescent="0.25">
      <c r="A40" s="72"/>
      <c r="B40" s="68"/>
      <c r="C40" s="73"/>
      <c r="D40" s="73"/>
      <c r="E40" s="68"/>
      <c r="F40" s="22">
        <v>41782</v>
      </c>
      <c r="G40" s="23">
        <v>69.400000000000006</v>
      </c>
      <c r="H40" s="24" t="s">
        <v>22</v>
      </c>
      <c r="I40" s="82"/>
      <c r="J40" s="25">
        <v>0.16955041000000001</v>
      </c>
      <c r="K40" s="25">
        <v>0.18650544999999999</v>
      </c>
      <c r="L40" s="25">
        <v>0.16955041000000001</v>
      </c>
      <c r="O40" s="1"/>
    </row>
    <row r="41" spans="1:19" s="2" customFormat="1" x14ac:dyDescent="0.25">
      <c r="A41" s="59">
        <v>2014</v>
      </c>
      <c r="B41" s="62">
        <v>691.42</v>
      </c>
      <c r="C41" s="65">
        <v>656.84899999999993</v>
      </c>
      <c r="D41" s="99">
        <v>280.8</v>
      </c>
      <c r="E41" s="74">
        <v>264.41000000000003</v>
      </c>
      <c r="F41" s="26">
        <v>41719</v>
      </c>
      <c r="G41" s="27">
        <v>62.18</v>
      </c>
      <c r="H41" s="28" t="s">
        <v>21</v>
      </c>
      <c r="I41" s="69">
        <f>E41/C41</f>
        <v>0.40254305022920039</v>
      </c>
      <c r="J41" s="29">
        <v>0.16168819000000001</v>
      </c>
      <c r="K41" s="29">
        <v>0.16168819000000001</v>
      </c>
      <c r="L41" s="29">
        <v>0.16168819000000001</v>
      </c>
      <c r="O41" s="1"/>
    </row>
    <row r="42" spans="1:19" s="2" customFormat="1" x14ac:dyDescent="0.25">
      <c r="A42" s="60"/>
      <c r="B42" s="63"/>
      <c r="C42" s="65"/>
      <c r="D42" s="99"/>
      <c r="E42" s="75"/>
      <c r="F42" s="26">
        <v>41810</v>
      </c>
      <c r="G42" s="27">
        <v>62.62</v>
      </c>
      <c r="H42" s="28" t="s">
        <v>21</v>
      </c>
      <c r="I42" s="69"/>
      <c r="J42" s="29">
        <v>0.16300273000000001</v>
      </c>
      <c r="K42" s="29">
        <v>0.16300273000000001</v>
      </c>
      <c r="L42" s="29">
        <v>0.16300273000000001</v>
      </c>
      <c r="O42" s="1"/>
    </row>
    <row r="43" spans="1:19" s="2" customFormat="1" x14ac:dyDescent="0.25">
      <c r="A43" s="60"/>
      <c r="B43" s="63"/>
      <c r="C43" s="65"/>
      <c r="D43" s="99"/>
      <c r="E43" s="75"/>
      <c r="F43" s="26">
        <v>41911</v>
      </c>
      <c r="G43" s="27">
        <v>63.52</v>
      </c>
      <c r="H43" s="28" t="s">
        <v>21</v>
      </c>
      <c r="I43" s="69"/>
      <c r="J43" s="29">
        <v>0.1656318</v>
      </c>
      <c r="K43" s="29">
        <v>0.1656318</v>
      </c>
      <c r="L43" s="29">
        <v>0.1656318</v>
      </c>
      <c r="O43" s="1"/>
    </row>
    <row r="44" spans="1:19" s="2" customFormat="1" x14ac:dyDescent="0.25">
      <c r="A44" s="60"/>
      <c r="B44" s="63"/>
      <c r="C44" s="65"/>
      <c r="D44" s="99"/>
      <c r="E44" s="75"/>
      <c r="F44" s="26">
        <v>41990</v>
      </c>
      <c r="G44" s="27">
        <v>64.06</v>
      </c>
      <c r="H44" s="28" t="s">
        <v>21</v>
      </c>
      <c r="I44" s="69"/>
      <c r="J44" s="29">
        <v>0.1668856</v>
      </c>
      <c r="K44" s="29">
        <v>0.17392307000000001</v>
      </c>
      <c r="L44" s="29">
        <v>0.1668856</v>
      </c>
      <c r="O44" s="1"/>
    </row>
    <row r="45" spans="1:19" s="2" customFormat="1" x14ac:dyDescent="0.25">
      <c r="A45" s="61"/>
      <c r="B45" s="64"/>
      <c r="C45" s="65"/>
      <c r="D45" s="99"/>
      <c r="E45" s="76"/>
      <c r="F45" s="26">
        <v>42153</v>
      </c>
      <c r="G45" s="27">
        <v>12.03</v>
      </c>
      <c r="H45" s="28" t="s">
        <v>22</v>
      </c>
      <c r="I45" s="69"/>
      <c r="J45" s="29">
        <v>2.9382289999999998E-2</v>
      </c>
      <c r="K45" s="29">
        <v>3.2320519999999998E-2</v>
      </c>
      <c r="L45" s="29">
        <v>2.9382289999999998E-2</v>
      </c>
      <c r="O45" s="1"/>
    </row>
    <row r="46" spans="1:19" s="2" customFormat="1" x14ac:dyDescent="0.25">
      <c r="A46" s="70">
        <v>2015</v>
      </c>
      <c r="B46" s="66">
        <v>848.77</v>
      </c>
      <c r="C46" s="73">
        <v>806.33149999999989</v>
      </c>
      <c r="D46" s="73">
        <v>356.4448251</v>
      </c>
      <c r="E46" s="66">
        <v>335.12900000000002</v>
      </c>
      <c r="F46" s="22">
        <v>42093</v>
      </c>
      <c r="G46" s="23">
        <v>76.989999999999995</v>
      </c>
      <c r="H46" s="24" t="s">
        <v>21</v>
      </c>
      <c r="I46" s="82">
        <f>E46/C46</f>
        <v>0.4156218627202336</v>
      </c>
      <c r="J46" s="25">
        <v>0.18825522</v>
      </c>
      <c r="K46" s="25">
        <v>0.18825522</v>
      </c>
      <c r="L46" s="25">
        <v>0.18825522</v>
      </c>
      <c r="N46" s="1"/>
    </row>
    <row r="47" spans="1:19" s="2" customFormat="1" x14ac:dyDescent="0.25">
      <c r="A47" s="71"/>
      <c r="B47" s="67"/>
      <c r="C47" s="73"/>
      <c r="D47" s="73"/>
      <c r="E47" s="67"/>
      <c r="F47" s="22">
        <v>42178</v>
      </c>
      <c r="G47" s="23">
        <v>84.41</v>
      </c>
      <c r="H47" s="24" t="s">
        <v>21</v>
      </c>
      <c r="I47" s="82"/>
      <c r="J47" s="25">
        <v>0.2063835</v>
      </c>
      <c r="K47" s="25">
        <v>0.20644783</v>
      </c>
      <c r="L47" s="25">
        <v>0.20638237000000001</v>
      </c>
      <c r="N47" s="1"/>
    </row>
    <row r="48" spans="1:19" s="2" customFormat="1" x14ac:dyDescent="0.25">
      <c r="A48" s="71"/>
      <c r="B48" s="67"/>
      <c r="C48" s="73"/>
      <c r="D48" s="73"/>
      <c r="E48" s="67"/>
      <c r="F48" s="22">
        <v>42276</v>
      </c>
      <c r="G48" s="23">
        <v>93.53</v>
      </c>
      <c r="H48" s="24" t="s">
        <v>21</v>
      </c>
      <c r="I48" s="82"/>
      <c r="J48" s="25">
        <v>0.22869412</v>
      </c>
      <c r="K48" s="25">
        <v>0.22889622000000001</v>
      </c>
      <c r="L48" s="25">
        <v>0.22869284000000001</v>
      </c>
      <c r="N48" s="1"/>
      <c r="S48" s="3"/>
    </row>
    <row r="49" spans="1:19" s="2" customFormat="1" x14ac:dyDescent="0.25">
      <c r="A49" s="71"/>
      <c r="B49" s="67"/>
      <c r="C49" s="73"/>
      <c r="D49" s="73"/>
      <c r="E49" s="68"/>
      <c r="F49" s="22">
        <v>42367</v>
      </c>
      <c r="G49" s="23">
        <v>101.5148251</v>
      </c>
      <c r="H49" s="24" t="s">
        <v>21</v>
      </c>
      <c r="I49" s="82"/>
      <c r="J49" s="25">
        <v>0.24821183999999999</v>
      </c>
      <c r="K49" s="25">
        <v>0.24872398000000001</v>
      </c>
      <c r="L49" s="25">
        <v>0.24821539000000001</v>
      </c>
      <c r="N49" s="1"/>
    </row>
    <row r="50" spans="1:19" s="2" customFormat="1" x14ac:dyDescent="0.25">
      <c r="A50" s="59">
        <v>2016</v>
      </c>
      <c r="B50" s="62">
        <v>659.7</v>
      </c>
      <c r="C50" s="65">
        <v>626.71500000000003</v>
      </c>
      <c r="D50" s="99">
        <v>264.75700000000001</v>
      </c>
      <c r="E50" s="74">
        <v>250.68100000000001</v>
      </c>
      <c r="F50" s="26">
        <v>42459</v>
      </c>
      <c r="G50" s="27">
        <v>76.2</v>
      </c>
      <c r="H50" s="28" t="s">
        <v>21</v>
      </c>
      <c r="I50" s="69">
        <f>E50/C50</f>
        <v>0.39999202189192856</v>
      </c>
      <c r="J50" s="29">
        <v>0.18632828000000001</v>
      </c>
      <c r="K50" s="29">
        <v>0.18632828000000001</v>
      </c>
      <c r="L50" s="29">
        <v>0.18632828000000001</v>
      </c>
      <c r="O50" s="1"/>
    </row>
    <row r="51" spans="1:19" s="2" customFormat="1" x14ac:dyDescent="0.25">
      <c r="A51" s="60"/>
      <c r="B51" s="63"/>
      <c r="C51" s="65"/>
      <c r="D51" s="99"/>
      <c r="E51" s="75"/>
      <c r="F51" s="26">
        <v>42551</v>
      </c>
      <c r="G51" s="27">
        <v>76.819999999999993</v>
      </c>
      <c r="H51" s="28" t="s">
        <v>21</v>
      </c>
      <c r="I51" s="69"/>
      <c r="J51" s="29">
        <v>0.18784314999999999</v>
      </c>
      <c r="K51" s="29">
        <v>0.18784314999999999</v>
      </c>
      <c r="L51" s="29">
        <v>0.18784314999999999</v>
      </c>
      <c r="O51" s="1"/>
    </row>
    <row r="52" spans="1:19" s="2" customFormat="1" x14ac:dyDescent="0.25">
      <c r="A52" s="60"/>
      <c r="B52" s="63"/>
      <c r="C52" s="65"/>
      <c r="D52" s="99"/>
      <c r="E52" s="75"/>
      <c r="F52" s="26">
        <v>42642</v>
      </c>
      <c r="G52" s="27">
        <v>78.06</v>
      </c>
      <c r="H52" s="28" t="s">
        <v>21</v>
      </c>
      <c r="I52" s="69"/>
      <c r="J52" s="29">
        <v>0.19087287</v>
      </c>
      <c r="K52" s="29">
        <v>0.19087287</v>
      </c>
      <c r="L52" s="29">
        <v>0.19087287</v>
      </c>
      <c r="O52" s="1"/>
    </row>
    <row r="53" spans="1:19" s="2" customFormat="1" x14ac:dyDescent="0.25">
      <c r="A53" s="60"/>
      <c r="B53" s="63"/>
      <c r="C53" s="65"/>
      <c r="D53" s="99"/>
      <c r="E53" s="75"/>
      <c r="F53" s="26">
        <v>42733</v>
      </c>
      <c r="G53" s="27">
        <v>17</v>
      </c>
      <c r="H53" s="28" t="s">
        <v>21</v>
      </c>
      <c r="I53" s="69"/>
      <c r="J53" s="29">
        <v>4.1567390000000003E-2</v>
      </c>
      <c r="K53" s="29">
        <v>4.1567390000000003E-2</v>
      </c>
      <c r="L53" s="29">
        <v>4.1567390000000003E-2</v>
      </c>
      <c r="O53" s="1"/>
    </row>
    <row r="54" spans="1:19" s="2" customFormat="1" x14ac:dyDescent="0.25">
      <c r="A54" s="61"/>
      <c r="B54" s="64"/>
      <c r="C54" s="65"/>
      <c r="D54" s="99"/>
      <c r="E54" s="76"/>
      <c r="F54" s="26">
        <v>42886</v>
      </c>
      <c r="G54" s="27">
        <v>16.677</v>
      </c>
      <c r="H54" s="28" t="s">
        <v>22</v>
      </c>
      <c r="I54" s="69"/>
      <c r="J54" s="29">
        <v>4.0777760000000003E-2</v>
      </c>
      <c r="K54" s="29">
        <v>4.0777760000000003E-2</v>
      </c>
      <c r="L54" s="29">
        <v>4.0777760000000003E-2</v>
      </c>
      <c r="O54" s="1"/>
    </row>
    <row r="55" spans="1:19" s="2" customFormat="1" x14ac:dyDescent="0.25">
      <c r="A55" s="70">
        <v>2017</v>
      </c>
      <c r="B55" s="66">
        <v>1053</v>
      </c>
      <c r="C55" s="73">
        <v>1000.3499999999999</v>
      </c>
      <c r="D55" s="73">
        <v>420.2</v>
      </c>
      <c r="E55" s="66">
        <v>400.154</v>
      </c>
      <c r="F55" s="22">
        <v>42824</v>
      </c>
      <c r="G55" s="23">
        <v>81.061000000000007</v>
      </c>
      <c r="H55" s="24" t="s">
        <v>21</v>
      </c>
      <c r="I55" s="82">
        <f>E55/C55</f>
        <v>0.40001399510171443</v>
      </c>
      <c r="J55" s="25">
        <v>0.19820568999999999</v>
      </c>
      <c r="K55" s="25">
        <v>0.19820568999999999</v>
      </c>
      <c r="L55" s="25">
        <v>0.19820568999999999</v>
      </c>
      <c r="N55" s="1"/>
    </row>
    <row r="56" spans="1:19" s="2" customFormat="1" x14ac:dyDescent="0.25">
      <c r="A56" s="71"/>
      <c r="B56" s="67"/>
      <c r="C56" s="73"/>
      <c r="D56" s="73"/>
      <c r="E56" s="67"/>
      <c r="F56" s="22">
        <v>42915</v>
      </c>
      <c r="G56" s="23">
        <v>81.72</v>
      </c>
      <c r="H56" s="24" t="s">
        <v>21</v>
      </c>
      <c r="I56" s="82"/>
      <c r="J56" s="25">
        <v>0.19981711999999999</v>
      </c>
      <c r="K56" s="25">
        <v>0.19981711999999999</v>
      </c>
      <c r="L56" s="25">
        <v>0.19981711999999999</v>
      </c>
      <c r="N56" s="1"/>
    </row>
    <row r="57" spans="1:19" s="2" customFormat="1" x14ac:dyDescent="0.25">
      <c r="A57" s="71"/>
      <c r="B57" s="67"/>
      <c r="C57" s="73"/>
      <c r="D57" s="73"/>
      <c r="E57" s="67"/>
      <c r="F57" s="22">
        <v>43006</v>
      </c>
      <c r="G57" s="23">
        <v>83.037999999999997</v>
      </c>
      <c r="H57" s="24" t="s">
        <v>21</v>
      </c>
      <c r="I57" s="82"/>
      <c r="J57" s="25">
        <v>0.20303996999999999</v>
      </c>
      <c r="K57" s="25">
        <v>0.20303996999999999</v>
      </c>
      <c r="L57" s="25">
        <v>0.20303996999999999</v>
      </c>
      <c r="N57" s="1"/>
      <c r="S57" s="3"/>
    </row>
    <row r="58" spans="1:19" s="2" customFormat="1" x14ac:dyDescent="0.25">
      <c r="A58" s="71"/>
      <c r="B58" s="67"/>
      <c r="C58" s="73"/>
      <c r="D58" s="73"/>
      <c r="E58" s="67"/>
      <c r="F58" s="22">
        <v>43097</v>
      </c>
      <c r="G58" s="23">
        <v>30</v>
      </c>
      <c r="H58" s="24" t="s">
        <v>21</v>
      </c>
      <c r="I58" s="82"/>
      <c r="J58" s="25">
        <v>7.3300000000000004E-2</v>
      </c>
      <c r="K58" s="25">
        <v>7.3300000000000004E-2</v>
      </c>
      <c r="L58" s="25">
        <v>7.3300000000000004E-2</v>
      </c>
      <c r="N58" s="1"/>
    </row>
    <row r="59" spans="1:19" s="2" customFormat="1" x14ac:dyDescent="0.25">
      <c r="A59" s="71"/>
      <c r="B59" s="67"/>
      <c r="C59" s="73"/>
      <c r="D59" s="73"/>
      <c r="E59" s="67"/>
      <c r="F59" s="22">
        <v>43151</v>
      </c>
      <c r="G59" s="23">
        <v>124.2</v>
      </c>
      <c r="H59" s="24" t="s">
        <v>21</v>
      </c>
      <c r="I59" s="82"/>
      <c r="J59" s="25">
        <v>0.3034</v>
      </c>
      <c r="K59" s="25">
        <v>0.33150000000000002</v>
      </c>
      <c r="L59" s="25">
        <v>0.3034</v>
      </c>
      <c r="N59" s="1"/>
    </row>
    <row r="60" spans="1:19" s="2" customFormat="1" x14ac:dyDescent="0.25">
      <c r="A60" s="72"/>
      <c r="B60" s="68"/>
      <c r="C60" s="73"/>
      <c r="D60" s="73"/>
      <c r="E60" s="68"/>
      <c r="F60" s="22">
        <v>43250</v>
      </c>
      <c r="G60" s="23">
        <v>20.2</v>
      </c>
      <c r="H60" s="24" t="s">
        <v>22</v>
      </c>
      <c r="I60" s="82"/>
      <c r="J60" s="25">
        <v>4.9299999999999997E-2</v>
      </c>
      <c r="K60" s="25">
        <v>5.4300000000000001E-2</v>
      </c>
      <c r="L60" s="25">
        <v>4.9299999999999997E-2</v>
      </c>
      <c r="O60" s="1"/>
    </row>
    <row r="61" spans="1:19" s="2" customFormat="1" x14ac:dyDescent="0.25">
      <c r="A61" s="59">
        <v>2018</v>
      </c>
      <c r="B61" s="62">
        <v>1048.5999999999999</v>
      </c>
      <c r="C61" s="62">
        <v>996.17</v>
      </c>
      <c r="D61" s="74">
        <v>419.90000000000003</v>
      </c>
      <c r="E61" s="74">
        <v>398.5</v>
      </c>
      <c r="F61" s="26">
        <v>43187</v>
      </c>
      <c r="G61" s="27">
        <v>84.5</v>
      </c>
      <c r="H61" s="28" t="s">
        <v>21</v>
      </c>
      <c r="I61" s="90">
        <f>E61/C61</f>
        <v>0.40003212303120955</v>
      </c>
      <c r="J61" s="29">
        <v>0.20660000000000001</v>
      </c>
      <c r="K61" s="29">
        <v>0.20660000000000001</v>
      </c>
      <c r="L61" s="29">
        <v>0.20660000000000001</v>
      </c>
      <c r="O61" s="1"/>
    </row>
    <row r="62" spans="1:19" s="2" customFormat="1" x14ac:dyDescent="0.25">
      <c r="A62" s="60"/>
      <c r="B62" s="63"/>
      <c r="C62" s="63"/>
      <c r="D62" s="75"/>
      <c r="E62" s="75"/>
      <c r="F62" s="26">
        <v>43280</v>
      </c>
      <c r="G62" s="27">
        <v>88.3</v>
      </c>
      <c r="H62" s="28" t="s">
        <v>21</v>
      </c>
      <c r="I62" s="91"/>
      <c r="J62" s="29">
        <v>0.21590000000000001</v>
      </c>
      <c r="K62" s="29">
        <v>0.21590000000000001</v>
      </c>
      <c r="L62" s="29">
        <v>0.21590000000000001</v>
      </c>
      <c r="O62" s="1"/>
    </row>
    <row r="63" spans="1:19" s="2" customFormat="1" x14ac:dyDescent="0.25">
      <c r="A63" s="60"/>
      <c r="B63" s="63"/>
      <c r="C63" s="63"/>
      <c r="D63" s="75"/>
      <c r="E63" s="75"/>
      <c r="F63" s="26">
        <v>43370</v>
      </c>
      <c r="G63" s="27">
        <v>88.3</v>
      </c>
      <c r="H63" s="28" t="s">
        <v>21</v>
      </c>
      <c r="I63" s="91"/>
      <c r="J63" s="29">
        <v>0.21590000000000001</v>
      </c>
      <c r="K63" s="29">
        <v>0.21590000000000001</v>
      </c>
      <c r="L63" s="29">
        <v>0.21590000000000001</v>
      </c>
      <c r="M63" s="11"/>
      <c r="O63" s="1"/>
    </row>
    <row r="64" spans="1:19" s="2" customFormat="1" x14ac:dyDescent="0.25">
      <c r="A64" s="60"/>
      <c r="B64" s="63"/>
      <c r="C64" s="63"/>
      <c r="D64" s="75"/>
      <c r="E64" s="75"/>
      <c r="F64" s="26">
        <v>43418</v>
      </c>
      <c r="G64" s="27">
        <v>70</v>
      </c>
      <c r="H64" s="28" t="s">
        <v>21</v>
      </c>
      <c r="I64" s="91"/>
      <c r="J64" s="29">
        <v>0.17109785999999999</v>
      </c>
      <c r="K64" s="29">
        <v>0.18754668999999999</v>
      </c>
      <c r="L64" s="29">
        <v>0.17109785999999999</v>
      </c>
      <c r="M64" s="12"/>
      <c r="O64" s="1"/>
    </row>
    <row r="65" spans="1:15" s="2" customFormat="1" x14ac:dyDescent="0.25">
      <c r="A65" s="60"/>
      <c r="B65" s="63"/>
      <c r="C65" s="63"/>
      <c r="D65" s="75"/>
      <c r="E65" s="75"/>
      <c r="F65" s="26">
        <v>43460</v>
      </c>
      <c r="G65" s="27">
        <v>30</v>
      </c>
      <c r="H65" s="28" t="s">
        <v>21</v>
      </c>
      <c r="I65" s="91"/>
      <c r="J65" s="29">
        <v>7.332661E-2</v>
      </c>
      <c r="K65" s="29">
        <v>8.0659270000000005E-2</v>
      </c>
      <c r="L65" s="29">
        <v>7.332661E-2</v>
      </c>
      <c r="O65" s="1"/>
    </row>
    <row r="66" spans="1:15" s="2" customFormat="1" x14ac:dyDescent="0.25">
      <c r="A66" s="60"/>
      <c r="B66" s="63"/>
      <c r="C66" s="63"/>
      <c r="D66" s="75"/>
      <c r="E66" s="75"/>
      <c r="F66" s="26">
        <v>43480</v>
      </c>
      <c r="G66" s="27">
        <v>45</v>
      </c>
      <c r="H66" s="28" t="s">
        <v>21</v>
      </c>
      <c r="I66" s="91"/>
      <c r="J66" s="29">
        <v>0.10998992</v>
      </c>
      <c r="K66" s="29">
        <v>0.12098891000000001</v>
      </c>
      <c r="L66" s="29">
        <v>0.10998992</v>
      </c>
      <c r="O66" s="1"/>
    </row>
    <row r="67" spans="1:15" s="2" customFormat="1" x14ac:dyDescent="0.25">
      <c r="A67" s="61"/>
      <c r="B67" s="64"/>
      <c r="C67" s="64"/>
      <c r="D67" s="76"/>
      <c r="E67" s="76"/>
      <c r="F67" s="26">
        <v>43615</v>
      </c>
      <c r="G67" s="27">
        <v>13.8</v>
      </c>
      <c r="H67" s="28" t="s">
        <v>22</v>
      </c>
      <c r="I67" s="92"/>
      <c r="J67" s="29">
        <v>3.3780089999999999E-2</v>
      </c>
      <c r="K67" s="29">
        <v>3.7158099999999999E-2</v>
      </c>
      <c r="L67" s="29">
        <v>3.3780089999999999E-2</v>
      </c>
      <c r="O67" s="1"/>
    </row>
    <row r="68" spans="1:15" s="2" customFormat="1" x14ac:dyDescent="0.25">
      <c r="A68" s="70">
        <v>2019</v>
      </c>
      <c r="B68" s="112">
        <v>1344.4</v>
      </c>
      <c r="C68" s="112">
        <v>1277.2</v>
      </c>
      <c r="D68" s="112">
        <v>536.6</v>
      </c>
      <c r="E68" s="112">
        <v>510.9</v>
      </c>
      <c r="F68" s="22">
        <v>43552</v>
      </c>
      <c r="G68" s="23">
        <v>127.7</v>
      </c>
      <c r="H68" s="24" t="s">
        <v>21</v>
      </c>
      <c r="I68" s="87">
        <v>0.4</v>
      </c>
      <c r="J68" s="25">
        <v>0.31219003000000001</v>
      </c>
      <c r="K68" s="25">
        <v>0.31219003000000001</v>
      </c>
      <c r="L68" s="25">
        <v>0.31219003000000001</v>
      </c>
      <c r="O68" s="1"/>
    </row>
    <row r="69" spans="1:15" s="2" customFormat="1" x14ac:dyDescent="0.25">
      <c r="A69" s="71"/>
      <c r="B69" s="107"/>
      <c r="C69" s="107"/>
      <c r="D69" s="107"/>
      <c r="E69" s="107"/>
      <c r="F69" s="22">
        <v>43640</v>
      </c>
      <c r="G69" s="23">
        <v>116.5</v>
      </c>
      <c r="H69" s="24" t="s">
        <v>21</v>
      </c>
      <c r="I69" s="88"/>
      <c r="J69" s="25">
        <v>0.28480494000000001</v>
      </c>
      <c r="K69" s="25">
        <v>0.28480494000000001</v>
      </c>
      <c r="L69" s="25">
        <v>0.28480494000000001</v>
      </c>
      <c r="O69" s="1"/>
    </row>
    <row r="70" spans="1:15" s="2" customFormat="1" x14ac:dyDescent="0.25">
      <c r="A70" s="71"/>
      <c r="B70" s="107"/>
      <c r="C70" s="107"/>
      <c r="D70" s="107"/>
      <c r="E70" s="107"/>
      <c r="F70" s="22">
        <v>43735</v>
      </c>
      <c r="G70" s="23">
        <v>112</v>
      </c>
      <c r="H70" s="24" t="s">
        <v>21</v>
      </c>
      <c r="I70" s="88"/>
      <c r="J70" s="25">
        <v>0.27381450000000002</v>
      </c>
      <c r="K70" s="25">
        <v>0.28460707000000002</v>
      </c>
      <c r="L70" s="25">
        <v>0.27381450000000002</v>
      </c>
      <c r="O70" s="1"/>
    </row>
    <row r="71" spans="1:15" s="2" customFormat="1" x14ac:dyDescent="0.25">
      <c r="A71" s="71"/>
      <c r="B71" s="107"/>
      <c r="C71" s="107"/>
      <c r="D71" s="107"/>
      <c r="E71" s="107"/>
      <c r="F71" s="22">
        <v>43808</v>
      </c>
      <c r="G71" s="23">
        <v>106.7</v>
      </c>
      <c r="H71" s="24" t="s">
        <v>21</v>
      </c>
      <c r="I71" s="88"/>
      <c r="J71" s="25">
        <v>0.26098334000000001</v>
      </c>
      <c r="K71" s="25">
        <v>0.28708168000000001</v>
      </c>
      <c r="L71" s="25">
        <v>0.26098334000000001</v>
      </c>
      <c r="O71" s="1"/>
    </row>
    <row r="72" spans="1:15" s="2" customFormat="1" x14ac:dyDescent="0.25">
      <c r="A72" s="71"/>
      <c r="B72" s="107"/>
      <c r="C72" s="107"/>
      <c r="D72" s="107"/>
      <c r="E72" s="107"/>
      <c r="F72" s="22">
        <v>44004</v>
      </c>
      <c r="G72" s="23">
        <v>73.704999999999998</v>
      </c>
      <c r="H72" s="24" t="s">
        <v>22</v>
      </c>
      <c r="I72" s="89"/>
      <c r="J72" s="25">
        <v>0.18016093999999999</v>
      </c>
      <c r="K72" s="25">
        <v>0.19817703</v>
      </c>
      <c r="L72" s="25">
        <v>0.18016093999999999</v>
      </c>
      <c r="O72" s="1"/>
    </row>
    <row r="73" spans="1:15" s="2" customFormat="1" x14ac:dyDescent="0.25">
      <c r="A73" s="125">
        <v>2020</v>
      </c>
      <c r="B73" s="62">
        <v>727.5</v>
      </c>
      <c r="C73" s="62">
        <v>691.1</v>
      </c>
      <c r="D73" s="62">
        <v>218.2</v>
      </c>
      <c r="E73" s="62">
        <v>207.29999999999998</v>
      </c>
      <c r="F73" s="26">
        <v>43920</v>
      </c>
      <c r="G73" s="27">
        <v>101</v>
      </c>
      <c r="H73" s="28" t="s">
        <v>21</v>
      </c>
      <c r="I73" s="122">
        <f>E73/C73</f>
        <v>0.29995659094197652</v>
      </c>
      <c r="J73" s="29">
        <v>0.246</v>
      </c>
      <c r="K73" s="29">
        <v>0.246</v>
      </c>
      <c r="L73" s="29">
        <v>0.246</v>
      </c>
      <c r="O73" s="1"/>
    </row>
    <row r="74" spans="1:15" s="2" customFormat="1" x14ac:dyDescent="0.25">
      <c r="A74" s="126"/>
      <c r="B74" s="63"/>
      <c r="C74" s="63"/>
      <c r="D74" s="63"/>
      <c r="E74" s="63"/>
      <c r="F74" s="26">
        <v>44193</v>
      </c>
      <c r="G74" s="27">
        <v>42</v>
      </c>
      <c r="H74" s="28" t="s">
        <v>21</v>
      </c>
      <c r="I74" s="123"/>
      <c r="J74" s="29">
        <v>0.10269590000000001</v>
      </c>
      <c r="K74" s="29">
        <v>0.10269590000000001</v>
      </c>
      <c r="L74" s="29">
        <v>0.10269590000000001</v>
      </c>
      <c r="O74" s="1"/>
    </row>
    <row r="75" spans="1:15" s="2" customFormat="1" x14ac:dyDescent="0.25">
      <c r="A75" s="126"/>
      <c r="B75" s="63"/>
      <c r="C75" s="63"/>
      <c r="D75" s="63"/>
      <c r="E75" s="63"/>
      <c r="F75" s="26">
        <v>44216</v>
      </c>
      <c r="G75" s="27">
        <v>20</v>
      </c>
      <c r="H75" s="28" t="s">
        <v>21</v>
      </c>
      <c r="I75" s="123"/>
      <c r="J75" s="29">
        <v>4.8902809999999998E-2</v>
      </c>
      <c r="K75" s="29">
        <v>4.8902809999999998E-2</v>
      </c>
      <c r="L75" s="29">
        <v>4.8902809999999998E-2</v>
      </c>
      <c r="O75" s="1"/>
    </row>
    <row r="76" spans="1:15" s="2" customFormat="1" x14ac:dyDescent="0.25">
      <c r="A76" s="126"/>
      <c r="B76" s="63"/>
      <c r="C76" s="63"/>
      <c r="D76" s="63"/>
      <c r="E76" s="63"/>
      <c r="F76" s="26">
        <v>44216</v>
      </c>
      <c r="G76" s="27">
        <v>32</v>
      </c>
      <c r="H76" s="28" t="s">
        <v>21</v>
      </c>
      <c r="I76" s="123"/>
      <c r="J76" s="29">
        <v>7.824449E-2</v>
      </c>
      <c r="K76" s="29">
        <v>7.824449E-2</v>
      </c>
      <c r="L76" s="29">
        <v>7.824449E-2</v>
      </c>
      <c r="N76" s="19"/>
      <c r="O76" s="1"/>
    </row>
    <row r="77" spans="1:15" s="2" customFormat="1" x14ac:dyDescent="0.25">
      <c r="A77" s="127"/>
      <c r="B77" s="63"/>
      <c r="C77" s="63"/>
      <c r="D77" s="64"/>
      <c r="E77" s="64"/>
      <c r="F77" s="26">
        <v>44344</v>
      </c>
      <c r="G77" s="27">
        <v>23.2</v>
      </c>
      <c r="H77" s="28" t="s">
        <v>22</v>
      </c>
      <c r="I77" s="124"/>
      <c r="J77" s="29">
        <v>5.5952080000000001E-2</v>
      </c>
      <c r="K77" s="29">
        <v>0.28616205</v>
      </c>
      <c r="L77" s="29">
        <v>5.5952080000000001E-2</v>
      </c>
      <c r="O77" s="1"/>
    </row>
    <row r="78" spans="1:15" s="2" customFormat="1" x14ac:dyDescent="0.25">
      <c r="A78" s="112">
        <v>2021</v>
      </c>
      <c r="B78" s="112">
        <v>948.5</v>
      </c>
      <c r="C78" s="112">
        <v>901</v>
      </c>
      <c r="D78" s="106">
        <f>G78+G80+G79+G81+G82</f>
        <v>382.15</v>
      </c>
      <c r="E78" s="106">
        <v>360.4</v>
      </c>
      <c r="F78" s="22">
        <v>44273</v>
      </c>
      <c r="G78" s="23">
        <v>93.05</v>
      </c>
      <c r="H78" s="24" t="s">
        <v>21</v>
      </c>
      <c r="I78" s="109">
        <f>E78/C78</f>
        <v>0.39999999999999997</v>
      </c>
      <c r="J78" s="25">
        <v>0.22752085</v>
      </c>
      <c r="K78" s="25">
        <v>0.22752085</v>
      </c>
      <c r="L78" s="25">
        <v>0.22752085</v>
      </c>
      <c r="O78" s="1"/>
    </row>
    <row r="79" spans="1:15" s="2" customFormat="1" x14ac:dyDescent="0.25">
      <c r="A79" s="107"/>
      <c r="B79" s="107"/>
      <c r="C79" s="107"/>
      <c r="D79" s="128"/>
      <c r="E79" s="107"/>
      <c r="F79" s="22">
        <v>44375</v>
      </c>
      <c r="G79" s="23">
        <v>99.1</v>
      </c>
      <c r="H79" s="24" t="s">
        <v>21</v>
      </c>
      <c r="I79" s="110"/>
      <c r="J79" s="25">
        <v>0.24226756999999999</v>
      </c>
      <c r="K79" s="25">
        <v>0.24226756999999999</v>
      </c>
      <c r="L79" s="25">
        <v>0.24226756999999999</v>
      </c>
      <c r="O79" s="1"/>
    </row>
    <row r="80" spans="1:15" s="2" customFormat="1" x14ac:dyDescent="0.25">
      <c r="A80" s="107"/>
      <c r="B80" s="107"/>
      <c r="C80" s="107"/>
      <c r="D80" s="128"/>
      <c r="E80" s="107"/>
      <c r="F80" s="22">
        <v>44467</v>
      </c>
      <c r="G80" s="23">
        <v>105.1</v>
      </c>
      <c r="H80" s="24" t="s">
        <v>21</v>
      </c>
      <c r="I80" s="110"/>
      <c r="J80" s="25">
        <v>0.25701429182339902</v>
      </c>
      <c r="K80" s="25">
        <v>0.25701429182339902</v>
      </c>
      <c r="L80" s="25">
        <v>0.25701429182339902</v>
      </c>
      <c r="O80" s="1"/>
    </row>
    <row r="81" spans="1:15" s="2" customFormat="1" x14ac:dyDescent="0.25">
      <c r="A81" s="107"/>
      <c r="B81" s="107"/>
      <c r="C81" s="107"/>
      <c r="D81" s="128"/>
      <c r="E81" s="107"/>
      <c r="F81" s="22">
        <v>44558</v>
      </c>
      <c r="G81" s="23">
        <v>70</v>
      </c>
      <c r="H81" s="24" t="s">
        <v>21</v>
      </c>
      <c r="I81" s="110"/>
      <c r="J81" s="25">
        <v>0.17111448909412438</v>
      </c>
      <c r="K81" s="25">
        <v>0.1846178298110053</v>
      </c>
      <c r="L81" s="25">
        <v>0.17111448909412438</v>
      </c>
      <c r="O81" s="1"/>
    </row>
    <row r="82" spans="1:15" s="2" customFormat="1" x14ac:dyDescent="0.25">
      <c r="A82" s="108"/>
      <c r="B82" s="108"/>
      <c r="C82" s="108"/>
      <c r="D82" s="129"/>
      <c r="E82" s="108"/>
      <c r="F82" s="22">
        <v>44700</v>
      </c>
      <c r="G82" s="23">
        <v>14.9</v>
      </c>
      <c r="H82" s="24" t="s">
        <v>22</v>
      </c>
      <c r="I82" s="111"/>
      <c r="J82" s="25">
        <v>3.6603824648404538E-2</v>
      </c>
      <c r="K82" s="25">
        <v>4.0264207113244993E-2</v>
      </c>
      <c r="L82" s="25">
        <v>3.6603824648404538E-2</v>
      </c>
      <c r="O82" s="1"/>
    </row>
    <row r="83" spans="1:15" s="2" customFormat="1" x14ac:dyDescent="0.25">
      <c r="A83" s="115">
        <v>2022</v>
      </c>
      <c r="B83" s="115">
        <v>715.4</v>
      </c>
      <c r="C83" s="115">
        <v>679.63</v>
      </c>
      <c r="D83" s="117">
        <f>G83+G84+G86+G85+G87</f>
        <v>360.2</v>
      </c>
      <c r="E83" s="115">
        <f>128.4+144.6+42.4+9.4+14.8</f>
        <v>339.59999999999997</v>
      </c>
      <c r="F83" s="37">
        <v>44649</v>
      </c>
      <c r="G83" s="30">
        <v>136.5</v>
      </c>
      <c r="H83" s="31" t="s">
        <v>21</v>
      </c>
      <c r="I83" s="119">
        <f>E83/C83</f>
        <v>0.49968365139855503</v>
      </c>
      <c r="J83" s="32">
        <v>0.33389305526271262</v>
      </c>
      <c r="K83" s="32">
        <v>0.33389305526271262</v>
      </c>
      <c r="L83" s="32">
        <v>0.33389305526271262</v>
      </c>
      <c r="O83" s="1"/>
    </row>
    <row r="84" spans="1:15" s="2" customFormat="1" x14ac:dyDescent="0.25">
      <c r="A84" s="116"/>
      <c r="B84" s="116"/>
      <c r="C84" s="116"/>
      <c r="D84" s="118"/>
      <c r="E84" s="116"/>
      <c r="F84" s="37">
        <v>44740</v>
      </c>
      <c r="G84" s="30">
        <v>153.9</v>
      </c>
      <c r="H84" s="31" t="s">
        <v>21</v>
      </c>
      <c r="I84" s="120"/>
      <c r="J84" s="32">
        <v>0.3764700220644821</v>
      </c>
      <c r="K84" s="32">
        <v>0.3764700220644821</v>
      </c>
      <c r="L84" s="32">
        <v>0.3764700220644821</v>
      </c>
      <c r="O84" s="1"/>
    </row>
    <row r="85" spans="1:15" s="2" customFormat="1" x14ac:dyDescent="0.25">
      <c r="A85" s="116"/>
      <c r="B85" s="116"/>
      <c r="C85" s="116"/>
      <c r="D85" s="118"/>
      <c r="E85" s="116"/>
      <c r="F85" s="37">
        <v>44833</v>
      </c>
      <c r="G85" s="30">
        <v>45</v>
      </c>
      <c r="H85" s="31" t="s">
        <v>21</v>
      </c>
      <c r="I85" s="120"/>
      <c r="J85" s="32">
        <v>0.11001201407850403</v>
      </c>
      <c r="K85" s="32">
        <v>0.11576114398116853</v>
      </c>
      <c r="L85" s="32">
        <v>0.11001201407850403</v>
      </c>
      <c r="O85" s="1"/>
    </row>
    <row r="86" spans="1:15" s="2" customFormat="1" x14ac:dyDescent="0.25">
      <c r="A86" s="116"/>
      <c r="B86" s="116"/>
      <c r="C86" s="116"/>
      <c r="D86" s="118"/>
      <c r="E86" s="116"/>
      <c r="F86" s="37">
        <v>44923</v>
      </c>
      <c r="G86" s="30">
        <v>10</v>
      </c>
      <c r="H86" s="31" t="s">
        <v>21</v>
      </c>
      <c r="I86" s="120"/>
      <c r="J86" s="32">
        <v>2.4443197042374333E-2</v>
      </c>
      <c r="K86" s="32">
        <v>2.6887516746611769E-2</v>
      </c>
      <c r="L86" s="32">
        <v>2.4443197042374333E-2</v>
      </c>
      <c r="O86" s="1"/>
    </row>
    <row r="87" spans="1:15" s="2" customFormat="1" x14ac:dyDescent="0.25">
      <c r="A87" s="116"/>
      <c r="B87" s="116"/>
      <c r="C87" s="116"/>
      <c r="D87" s="118"/>
      <c r="E87" s="116"/>
      <c r="F87" s="37">
        <v>45065</v>
      </c>
      <c r="G87" s="30">
        <v>14.8</v>
      </c>
      <c r="H87" s="31" t="s">
        <v>22</v>
      </c>
      <c r="I87" s="121"/>
      <c r="J87" s="32">
        <v>3.6259994022939217E-2</v>
      </c>
      <c r="K87" s="32">
        <v>3.9885993425233142E-2</v>
      </c>
      <c r="L87" s="32">
        <v>3.6259994022939217E-2</v>
      </c>
      <c r="O87" s="1"/>
    </row>
    <row r="88" spans="1:15" s="2" customFormat="1" x14ac:dyDescent="0.25">
      <c r="A88" s="93">
        <v>2023</v>
      </c>
      <c r="B88" s="96">
        <v>871.1</v>
      </c>
      <c r="C88" s="96">
        <v>827.45</v>
      </c>
      <c r="D88" s="100">
        <f>G88+G90+G89+G91</f>
        <v>434.9</v>
      </c>
      <c r="E88" s="93">
        <f>140.6+131.8+65.9+74.9</f>
        <v>413.19999999999993</v>
      </c>
      <c r="F88" s="54">
        <v>45015</v>
      </c>
      <c r="G88" s="41">
        <v>150</v>
      </c>
      <c r="H88" s="42" t="s">
        <v>21</v>
      </c>
      <c r="I88" s="103">
        <f>E88/C88</f>
        <v>0.49936552057526123</v>
      </c>
      <c r="J88" s="43">
        <v>0.36677105402839111</v>
      </c>
      <c r="K88" s="43">
        <v>0.36677105402839111</v>
      </c>
      <c r="L88" s="43">
        <v>0.36677105402839111</v>
      </c>
      <c r="O88" s="1"/>
    </row>
    <row r="89" spans="1:15" s="2" customFormat="1" x14ac:dyDescent="0.25">
      <c r="A89" s="94"/>
      <c r="B89" s="97"/>
      <c r="C89" s="97"/>
      <c r="D89" s="101"/>
      <c r="E89" s="94"/>
      <c r="F89" s="54">
        <v>45106</v>
      </c>
      <c r="G89" s="41">
        <v>140</v>
      </c>
      <c r="H89" s="42" t="s">
        <v>21</v>
      </c>
      <c r="I89" s="104"/>
      <c r="J89" s="43">
        <v>0.34260656992098293</v>
      </c>
      <c r="K89" s="43">
        <v>0.34260656992098293</v>
      </c>
      <c r="L89" s="43">
        <v>0.34260656992098293</v>
      </c>
      <c r="O89" s="1"/>
    </row>
    <row r="90" spans="1:15" s="2" customFormat="1" x14ac:dyDescent="0.25">
      <c r="A90" s="94"/>
      <c r="B90" s="97"/>
      <c r="C90" s="97"/>
      <c r="D90" s="101"/>
      <c r="E90" s="94"/>
      <c r="F90" s="55">
        <v>45198</v>
      </c>
      <c r="G90" s="45">
        <v>70</v>
      </c>
      <c r="H90" s="46" t="s">
        <v>21</v>
      </c>
      <c r="I90" s="104"/>
      <c r="J90" s="47">
        <v>0.17162494321130373</v>
      </c>
      <c r="K90" s="47">
        <v>0.18339226541642575</v>
      </c>
      <c r="L90" s="47">
        <v>0.17162494321130373</v>
      </c>
      <c r="M90" s="44"/>
      <c r="O90" s="1"/>
    </row>
    <row r="91" spans="1:15" s="2" customFormat="1" x14ac:dyDescent="0.25">
      <c r="A91" s="95"/>
      <c r="B91" s="98"/>
      <c r="C91" s="98"/>
      <c r="D91" s="102"/>
      <c r="E91" s="95"/>
      <c r="F91" s="130">
        <v>45429</v>
      </c>
      <c r="G91" s="131">
        <v>74.900000000000006</v>
      </c>
      <c r="H91" s="132" t="s">
        <v>22</v>
      </c>
      <c r="I91" s="105"/>
      <c r="J91" s="133">
        <v>0.18314317999999999</v>
      </c>
      <c r="K91" s="133">
        <v>0.20145750000000001</v>
      </c>
      <c r="L91" s="133">
        <v>0.18314317999999999</v>
      </c>
      <c r="M91" s="44"/>
      <c r="O91" s="1"/>
    </row>
    <row r="92" spans="1:15" s="2" customFormat="1" x14ac:dyDescent="0.25">
      <c r="A92" s="48">
        <v>2024</v>
      </c>
      <c r="B92" s="49"/>
      <c r="C92" s="49"/>
      <c r="D92" s="50">
        <v>50</v>
      </c>
      <c r="E92" s="48">
        <v>47</v>
      </c>
      <c r="F92" s="51">
        <v>45378</v>
      </c>
      <c r="G92" s="50">
        <v>50</v>
      </c>
      <c r="H92" s="52" t="s">
        <v>21</v>
      </c>
      <c r="I92" s="49"/>
      <c r="J92" s="53">
        <v>0.1222</v>
      </c>
      <c r="K92" s="53">
        <v>0.1222</v>
      </c>
      <c r="L92" s="53">
        <v>0.1222</v>
      </c>
      <c r="M92" s="44"/>
      <c r="O92" s="1"/>
    </row>
    <row r="93" spans="1:15" s="8" customFormat="1" ht="15" customHeight="1" x14ac:dyDescent="0.2">
      <c r="A93" s="86" t="s">
        <v>25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</row>
    <row r="94" spans="1:15" s="8" customFormat="1" ht="15" customHeight="1" x14ac:dyDescent="0.2">
      <c r="A94" s="83" t="s">
        <v>5</v>
      </c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38"/>
    </row>
    <row r="95" spans="1:15" s="8" customFormat="1" ht="15" customHeight="1" x14ac:dyDescent="0.2">
      <c r="A95" s="85" t="s">
        <v>29</v>
      </c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39"/>
    </row>
    <row r="96" spans="1:15" s="10" customFormat="1" ht="15" customHeight="1" x14ac:dyDescent="0.2">
      <c r="A96" s="83" t="s">
        <v>7</v>
      </c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40"/>
      <c r="O96" s="18"/>
    </row>
    <row r="97" spans="1:13" s="8" customFormat="1" ht="15" customHeight="1" x14ac:dyDescent="0.2">
      <c r="A97" s="84" t="s">
        <v>26</v>
      </c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</row>
    <row r="98" spans="1:13" s="8" customFormat="1" ht="15" customHeight="1" x14ac:dyDescent="0.2">
      <c r="A98" s="83" t="s">
        <v>23</v>
      </c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 spans="1:13" s="8" customFormat="1" ht="15" customHeight="1" x14ac:dyDescent="0.2">
      <c r="A99" s="85" t="s">
        <v>32</v>
      </c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9"/>
    </row>
    <row r="100" spans="1:13" s="10" customFormat="1" ht="15" customHeight="1" x14ac:dyDescent="0.2">
      <c r="A100" s="83" t="s">
        <v>24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 spans="1:13" ht="15" customHeight="1" x14ac:dyDescent="0.25">
      <c r="A101" s="33"/>
      <c r="B101" s="33"/>
      <c r="C101" s="34"/>
      <c r="D101" s="34"/>
      <c r="E101" s="34"/>
      <c r="F101" s="34"/>
      <c r="G101" s="34"/>
      <c r="H101" s="34"/>
      <c r="I101" s="34"/>
      <c r="J101" s="35"/>
      <c r="K101" s="35"/>
      <c r="L101" s="35"/>
    </row>
    <row r="102" spans="1:13" ht="15" customHeight="1" x14ac:dyDescent="0.25">
      <c r="A102" s="33"/>
      <c r="B102" s="33"/>
      <c r="C102" s="34"/>
      <c r="D102" s="34"/>
      <c r="E102" s="34"/>
      <c r="F102" s="34"/>
      <c r="G102" s="34"/>
      <c r="H102" s="34"/>
      <c r="I102" s="34"/>
      <c r="J102" s="35"/>
      <c r="K102" s="35"/>
      <c r="L102" s="35"/>
    </row>
    <row r="103" spans="1:13" ht="15" customHeight="1" x14ac:dyDescent="0.25">
      <c r="G103" s="36"/>
    </row>
    <row r="104" spans="1:13" ht="15" customHeight="1" x14ac:dyDescent="0.25"/>
    <row r="105" spans="1:13" ht="15" customHeight="1" x14ac:dyDescent="0.25"/>
    <row r="106" spans="1:13" ht="15" customHeight="1" x14ac:dyDescent="0.25"/>
    <row r="107" spans="1:13" ht="15" customHeight="1" x14ac:dyDescent="0.25"/>
    <row r="108" spans="1:13" ht="15" customHeight="1" x14ac:dyDescent="0.25"/>
    <row r="109" spans="1:13" ht="15" customHeight="1" x14ac:dyDescent="0.25"/>
    <row r="110" spans="1:13" ht="15" customHeight="1" x14ac:dyDescent="0.25"/>
    <row r="111" spans="1:13" ht="15" customHeight="1" x14ac:dyDescent="0.25"/>
    <row r="112" spans="1:13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</sheetData>
  <mergeCells count="115">
    <mergeCell ref="E83:E87"/>
    <mergeCell ref="I83:I87"/>
    <mergeCell ref="I73:I77"/>
    <mergeCell ref="A73:A77"/>
    <mergeCell ref="B73:B77"/>
    <mergeCell ref="C73:C77"/>
    <mergeCell ref="D73:D77"/>
    <mergeCell ref="E73:E77"/>
    <mergeCell ref="A78:A82"/>
    <mergeCell ref="B78:B82"/>
    <mergeCell ref="C78:C82"/>
    <mergeCell ref="D78:D82"/>
    <mergeCell ref="F1:G1"/>
    <mergeCell ref="J1:L1"/>
    <mergeCell ref="A46:A49"/>
    <mergeCell ref="B46:B49"/>
    <mergeCell ref="C46:C49"/>
    <mergeCell ref="D46:D49"/>
    <mergeCell ref="I46:I49"/>
    <mergeCell ref="A41:A45"/>
    <mergeCell ref="B41:B45"/>
    <mergeCell ref="C41:C45"/>
    <mergeCell ref="A36:A40"/>
    <mergeCell ref="B36:B40"/>
    <mergeCell ref="C36:C40"/>
    <mergeCell ref="D36:D40"/>
    <mergeCell ref="I36:I40"/>
    <mergeCell ref="I24:I29"/>
    <mergeCell ref="E24:E29"/>
    <mergeCell ref="D41:D45"/>
    <mergeCell ref="I41:I45"/>
    <mergeCell ref="E41:E45"/>
    <mergeCell ref="D30:D35"/>
    <mergeCell ref="I30:I35"/>
    <mergeCell ref="A96:L96"/>
    <mergeCell ref="A50:A54"/>
    <mergeCell ref="B50:B54"/>
    <mergeCell ref="C50:C54"/>
    <mergeCell ref="D50:D54"/>
    <mergeCell ref="I50:I54"/>
    <mergeCell ref="A95:L95"/>
    <mergeCell ref="A55:A60"/>
    <mergeCell ref="B55:B60"/>
    <mergeCell ref="C88:C91"/>
    <mergeCell ref="D88:D91"/>
    <mergeCell ref="E88:E91"/>
    <mergeCell ref="I88:I91"/>
    <mergeCell ref="E78:E82"/>
    <mergeCell ref="I78:I82"/>
    <mergeCell ref="A68:A72"/>
    <mergeCell ref="B68:B72"/>
    <mergeCell ref="C68:C72"/>
    <mergeCell ref="D68:D72"/>
    <mergeCell ref="E68:E72"/>
    <mergeCell ref="A83:A87"/>
    <mergeCell ref="B83:B87"/>
    <mergeCell ref="C83:C87"/>
    <mergeCell ref="D83:D87"/>
    <mergeCell ref="C13:C17"/>
    <mergeCell ref="D13:D17"/>
    <mergeCell ref="I13:I17"/>
    <mergeCell ref="A100:L100"/>
    <mergeCell ref="A97:L97"/>
    <mergeCell ref="A98:L98"/>
    <mergeCell ref="A99:L99"/>
    <mergeCell ref="A93:L93"/>
    <mergeCell ref="A94:L94"/>
    <mergeCell ref="E46:E49"/>
    <mergeCell ref="C55:C60"/>
    <mergeCell ref="D55:D60"/>
    <mergeCell ref="I55:I60"/>
    <mergeCell ref="A61:A67"/>
    <mergeCell ref="B61:B67"/>
    <mergeCell ref="C61:C67"/>
    <mergeCell ref="D61:D67"/>
    <mergeCell ref="I68:I72"/>
    <mergeCell ref="I61:I67"/>
    <mergeCell ref="E61:E67"/>
    <mergeCell ref="E55:E60"/>
    <mergeCell ref="E50:E54"/>
    <mergeCell ref="A88:A91"/>
    <mergeCell ref="B88:B91"/>
    <mergeCell ref="J2:L2"/>
    <mergeCell ref="A3:G3"/>
    <mergeCell ref="A4:A7"/>
    <mergeCell ref="B4:B7"/>
    <mergeCell ref="C4:C7"/>
    <mergeCell ref="D4:D7"/>
    <mergeCell ref="I4:I7"/>
    <mergeCell ref="E4:E7"/>
    <mergeCell ref="F2:G2"/>
    <mergeCell ref="E13:E17"/>
    <mergeCell ref="A8:A12"/>
    <mergeCell ref="B8:B12"/>
    <mergeCell ref="C8:C12"/>
    <mergeCell ref="D8:D12"/>
    <mergeCell ref="E36:E40"/>
    <mergeCell ref="I18:I23"/>
    <mergeCell ref="E18:E23"/>
    <mergeCell ref="A24:A29"/>
    <mergeCell ref="B24:B29"/>
    <mergeCell ref="C24:C29"/>
    <mergeCell ref="D24:D29"/>
    <mergeCell ref="A18:A23"/>
    <mergeCell ref="B18:B23"/>
    <mergeCell ref="C18:C23"/>
    <mergeCell ref="D18:D23"/>
    <mergeCell ref="A30:A35"/>
    <mergeCell ref="B30:B35"/>
    <mergeCell ref="C30:C35"/>
    <mergeCell ref="E30:E35"/>
    <mergeCell ref="I8:I12"/>
    <mergeCell ref="E8:E12"/>
    <mergeCell ref="A13:A17"/>
    <mergeCell ref="B13:B17"/>
  </mergeCells>
  <conditionalFormatting sqref="N33:N39 A24 I8:I29 D30 A30 C37:D40 G8:H35 G36:L40 O40:O45 G41:H45 J41:L45 C41:C45 A4:B4 A8:B8 A13:B13 A18:B18 C4:D29 G4:G7 M4:M30 O4:XFD30 N4:N31 J4:L35 F4:F40 H4:I4 H6:H7 O68:O77 F74:G75 J73:L77 F77:G77 D83 A83 O83:O92 F90:H90 J90:L90 F92:H92 J92:L92">
    <cfRule type="expression" priority="161">
      <formula>ISEVEN(ROW())</formula>
    </cfRule>
  </conditionalFormatting>
  <conditionalFormatting sqref="C30:C35">
    <cfRule type="expression" priority="160">
      <formula>ISEVEN(ROW())</formula>
    </cfRule>
  </conditionalFormatting>
  <conditionalFormatting sqref="B30">
    <cfRule type="expression" priority="159">
      <formula>ISEVEN(ROW())</formula>
    </cfRule>
  </conditionalFormatting>
  <conditionalFormatting sqref="A36 C36:D36">
    <cfRule type="expression" priority="158">
      <formula>ISEVEN(ROW())</formula>
    </cfRule>
  </conditionalFormatting>
  <conditionalFormatting sqref="I41 D41:E41 A41">
    <cfRule type="expression" priority="157">
      <formula>ISEVEN(ROW())</formula>
    </cfRule>
  </conditionalFormatting>
  <conditionalFormatting sqref="B41">
    <cfRule type="expression" priority="156">
      <formula>ISEVEN(ROW())</formula>
    </cfRule>
  </conditionalFormatting>
  <conditionalFormatting sqref="I30:I35">
    <cfRule type="expression" priority="155">
      <formula>ISEVEN(ROW())</formula>
    </cfRule>
  </conditionalFormatting>
  <conditionalFormatting sqref="B50">
    <cfRule type="expression" priority="146">
      <formula>ISEVEN(ROW())</formula>
    </cfRule>
  </conditionalFormatting>
  <conditionalFormatting sqref="N46:N49 C47:D49 G46:L49">
    <cfRule type="expression" priority="150">
      <formula>ISEVEN(ROW())</formula>
    </cfRule>
  </conditionalFormatting>
  <conditionalFormatting sqref="A46 C46:E46">
    <cfRule type="expression" priority="149">
      <formula>ISEVEN(ROW())</formula>
    </cfRule>
  </conditionalFormatting>
  <conditionalFormatting sqref="O50:O54 C50:C54">
    <cfRule type="expression" priority="148">
      <formula>ISEVEN(ROW())</formula>
    </cfRule>
  </conditionalFormatting>
  <conditionalFormatting sqref="A50">
    <cfRule type="expression" priority="147">
      <formula>ISEVEN(ROW())</formula>
    </cfRule>
  </conditionalFormatting>
  <conditionalFormatting sqref="D50:E50">
    <cfRule type="expression" priority="145">
      <formula>ISEVEN(ROW())</formula>
    </cfRule>
  </conditionalFormatting>
  <conditionalFormatting sqref="F41:F45">
    <cfRule type="expression" priority="143">
      <formula>ISEVEN(ROW())</formula>
    </cfRule>
  </conditionalFormatting>
  <conditionalFormatting sqref="F46:F49">
    <cfRule type="expression" priority="142">
      <formula>ISEVEN(ROW())</formula>
    </cfRule>
  </conditionalFormatting>
  <conditionalFormatting sqref="O61:O67 C61">
    <cfRule type="expression" priority="112">
      <formula>ISEVEN(ROW())</formula>
    </cfRule>
  </conditionalFormatting>
  <conditionalFormatting sqref="I50">
    <cfRule type="expression" priority="130">
      <formula>ISEVEN(ROW())</formula>
    </cfRule>
  </conditionalFormatting>
  <conditionalFormatting sqref="F50:F54">
    <cfRule type="expression" priority="129">
      <formula>ISEVEN(ROW())</formula>
    </cfRule>
  </conditionalFormatting>
  <conditionalFormatting sqref="J55:L60">
    <cfRule type="expression" priority="113">
      <formula>ISEVEN(ROW())</formula>
    </cfRule>
  </conditionalFormatting>
  <conditionalFormatting sqref="G50:H54 J50:L54">
    <cfRule type="expression" priority="131">
      <formula>ISEVEN(ROW())</formula>
    </cfRule>
  </conditionalFormatting>
  <conditionalFormatting sqref="A55">
    <cfRule type="expression" priority="119">
      <formula>ISEVEN(ROW())</formula>
    </cfRule>
  </conditionalFormatting>
  <conditionalFormatting sqref="C56:D60 G55:G58 G60">
    <cfRule type="expression" priority="118">
      <formula>ISEVEN(ROW())</formula>
    </cfRule>
  </conditionalFormatting>
  <conditionalFormatting sqref="G59">
    <cfRule type="expression" priority="115">
      <formula>ISEVEN(ROW())</formula>
    </cfRule>
  </conditionalFormatting>
  <conditionalFormatting sqref="F59">
    <cfRule type="expression" priority="114">
      <formula>ISEVEN(ROW())</formula>
    </cfRule>
  </conditionalFormatting>
  <conditionalFormatting sqref="I61">
    <cfRule type="expression" priority="107">
      <formula>ISEVEN(ROW())</formula>
    </cfRule>
  </conditionalFormatting>
  <conditionalFormatting sqref="B61">
    <cfRule type="expression" priority="110">
      <formula>ISEVEN(ROW())</formula>
    </cfRule>
  </conditionalFormatting>
  <conditionalFormatting sqref="C55:E55">
    <cfRule type="expression" priority="117">
      <formula>ISEVEN(ROW())</formula>
    </cfRule>
  </conditionalFormatting>
  <conditionalFormatting sqref="A61">
    <cfRule type="expression" priority="111">
      <formula>ISEVEN(ROW())</formula>
    </cfRule>
  </conditionalFormatting>
  <conditionalFormatting sqref="F55:F58 F60">
    <cfRule type="expression" priority="116">
      <formula>ISEVEN(ROW())</formula>
    </cfRule>
  </conditionalFormatting>
  <conditionalFormatting sqref="F63:F67">
    <cfRule type="expression" priority="106">
      <formula>ISEVEN(ROW())</formula>
    </cfRule>
  </conditionalFormatting>
  <conditionalFormatting sqref="N55:N59 O60 H55:H60">
    <cfRule type="expression" priority="120">
      <formula>ISEVEN(ROW())</formula>
    </cfRule>
  </conditionalFormatting>
  <conditionalFormatting sqref="D61:E61">
    <cfRule type="expression" priority="109">
      <formula>ISEVEN(ROW())</formula>
    </cfRule>
  </conditionalFormatting>
  <conditionalFormatting sqref="J63:L67 G63:G67">
    <cfRule type="expression" priority="108">
      <formula>ISEVEN(ROW())</formula>
    </cfRule>
  </conditionalFormatting>
  <conditionalFormatting sqref="I55:I60">
    <cfRule type="expression" priority="105">
      <formula>ISEVEN(ROW())</formula>
    </cfRule>
  </conditionalFormatting>
  <conditionalFormatting sqref="G61:G62">
    <cfRule type="expression" priority="104">
      <formula>ISEVEN(ROW())</formula>
    </cfRule>
  </conditionalFormatting>
  <conditionalFormatting sqref="F61:F62">
    <cfRule type="expression" priority="103">
      <formula>ISEVEN(ROW())</formula>
    </cfRule>
  </conditionalFormatting>
  <conditionalFormatting sqref="H61">
    <cfRule type="expression" priority="102">
      <formula>ISEVEN(ROW())</formula>
    </cfRule>
  </conditionalFormatting>
  <conditionalFormatting sqref="H62">
    <cfRule type="expression" priority="101">
      <formula>ISEVEN(ROW())</formula>
    </cfRule>
  </conditionalFormatting>
  <conditionalFormatting sqref="J61:L62">
    <cfRule type="expression" priority="100">
      <formula>ISEVEN(ROW())</formula>
    </cfRule>
  </conditionalFormatting>
  <conditionalFormatting sqref="E37:E40">
    <cfRule type="expression" priority="99">
      <formula>ISEVEN(ROW())</formula>
    </cfRule>
  </conditionalFormatting>
  <conditionalFormatting sqref="E36">
    <cfRule type="expression" priority="98">
      <formula>ISEVEN(ROW())</formula>
    </cfRule>
  </conditionalFormatting>
  <conditionalFormatting sqref="E30">
    <cfRule type="expression" priority="97">
      <formula>ISEVEN(ROW())</formula>
    </cfRule>
  </conditionalFormatting>
  <conditionalFormatting sqref="E24:E29">
    <cfRule type="expression" priority="96">
      <formula>ISEVEN(ROW())</formula>
    </cfRule>
  </conditionalFormatting>
  <conditionalFormatting sqref="E18:E23">
    <cfRule type="expression" priority="95">
      <formula>ISEVEN(ROW())</formula>
    </cfRule>
  </conditionalFormatting>
  <conditionalFormatting sqref="E13:E17">
    <cfRule type="expression" priority="94">
      <formula>ISEVEN(ROW())</formula>
    </cfRule>
  </conditionalFormatting>
  <conditionalFormatting sqref="E8:E12">
    <cfRule type="expression" priority="93">
      <formula>ISEVEN(ROW())</formula>
    </cfRule>
  </conditionalFormatting>
  <conditionalFormatting sqref="E4:E7">
    <cfRule type="expression" priority="92">
      <formula>ISEVEN(ROW())</formula>
    </cfRule>
  </conditionalFormatting>
  <conditionalFormatting sqref="H5">
    <cfRule type="expression" priority="91">
      <formula>ISEVEN(ROW())</formula>
    </cfRule>
  </conditionalFormatting>
  <conditionalFormatting sqref="H63">
    <cfRule type="expression" priority="90">
      <formula>ISEVEN(ROW())</formula>
    </cfRule>
  </conditionalFormatting>
  <conditionalFormatting sqref="H64:H67">
    <cfRule type="expression" priority="89">
      <formula>ISEVEN(ROW())</formula>
    </cfRule>
  </conditionalFormatting>
  <conditionalFormatting sqref="J68:L68">
    <cfRule type="expression" priority="85">
      <formula>ISEVEN(ROW())</formula>
    </cfRule>
  </conditionalFormatting>
  <conditionalFormatting sqref="G68">
    <cfRule type="expression" priority="87">
      <formula>ISEVEN(ROW())</formula>
    </cfRule>
  </conditionalFormatting>
  <conditionalFormatting sqref="F68">
    <cfRule type="expression" priority="86">
      <formula>ISEVEN(ROW())</formula>
    </cfRule>
  </conditionalFormatting>
  <conditionalFormatting sqref="H68">
    <cfRule type="expression" priority="88">
      <formula>ISEVEN(ROW())</formula>
    </cfRule>
  </conditionalFormatting>
  <conditionalFormatting sqref="A68:D68">
    <cfRule type="expression" priority="83">
      <formula>ISEVEN(ROW())</formula>
    </cfRule>
  </conditionalFormatting>
  <conditionalFormatting sqref="I73 I78">
    <cfRule type="expression" priority="76">
      <formula>ISEVEN(ROW())</formula>
    </cfRule>
  </conditionalFormatting>
  <conditionalFormatting sqref="J70:L70">
    <cfRule type="expression" priority="78">
      <formula>ISEVEN(ROW())</formula>
    </cfRule>
  </conditionalFormatting>
  <conditionalFormatting sqref="G70 G73">
    <cfRule type="expression" priority="80">
      <formula>ISEVEN(ROW())</formula>
    </cfRule>
  </conditionalFormatting>
  <conditionalFormatting sqref="F70">
    <cfRule type="expression" priority="79">
      <formula>ISEVEN(ROW())</formula>
    </cfRule>
  </conditionalFormatting>
  <conditionalFormatting sqref="D73:E73">
    <cfRule type="expression" priority="77">
      <formula>ISEVEN(ROW())</formula>
    </cfRule>
  </conditionalFormatting>
  <conditionalFormatting sqref="H70 H73:H75 H77">
    <cfRule type="expression" priority="75">
      <formula>ISEVEN(ROW())</formula>
    </cfRule>
  </conditionalFormatting>
  <conditionalFormatting sqref="J69:L69">
    <cfRule type="expression" priority="72">
      <formula>ISEVEN(ROW())</formula>
    </cfRule>
  </conditionalFormatting>
  <conditionalFormatting sqref="G69">
    <cfRule type="expression" priority="74">
      <formula>ISEVEN(ROW())</formula>
    </cfRule>
  </conditionalFormatting>
  <conditionalFormatting sqref="F69">
    <cfRule type="expression" priority="73">
      <formula>ISEVEN(ROW())</formula>
    </cfRule>
  </conditionalFormatting>
  <conditionalFormatting sqref="H69">
    <cfRule type="expression" priority="70">
      <formula>ISEVEN(ROW())</formula>
    </cfRule>
  </conditionalFormatting>
  <conditionalFormatting sqref="J71:L72">
    <cfRule type="expression" priority="67">
      <formula>ISEVEN(ROW())</formula>
    </cfRule>
  </conditionalFormatting>
  <conditionalFormatting sqref="G71:G72">
    <cfRule type="expression" priority="69">
      <formula>ISEVEN(ROW())</formula>
    </cfRule>
  </conditionalFormatting>
  <conditionalFormatting sqref="F71:F72">
    <cfRule type="expression" priority="68">
      <formula>ISEVEN(ROW())</formula>
    </cfRule>
  </conditionalFormatting>
  <conditionalFormatting sqref="H71:H72">
    <cfRule type="expression" priority="65">
      <formula>ISEVEN(ROW())</formula>
    </cfRule>
  </conditionalFormatting>
  <conditionalFormatting sqref="F73">
    <cfRule type="expression" priority="64">
      <formula>ISEVEN(ROW())</formula>
    </cfRule>
  </conditionalFormatting>
  <conditionalFormatting sqref="I68">
    <cfRule type="expression" priority="63">
      <formula>ISEVEN(ROW())</formula>
    </cfRule>
  </conditionalFormatting>
  <conditionalFormatting sqref="E68">
    <cfRule type="expression" priority="62">
      <formula>ISEVEN(ROW())</formula>
    </cfRule>
  </conditionalFormatting>
  <conditionalFormatting sqref="O78:O83">
    <cfRule type="expression" priority="56">
      <formula>ISEVEN(ROW())</formula>
    </cfRule>
  </conditionalFormatting>
  <conditionalFormatting sqref="C73">
    <cfRule type="expression" priority="51">
      <formula>ISEVEN(ROW())</formula>
    </cfRule>
  </conditionalFormatting>
  <conditionalFormatting sqref="B73">
    <cfRule type="expression" priority="50">
      <formula>ISEVEN(ROW())</formula>
    </cfRule>
  </conditionalFormatting>
  <conditionalFormatting sqref="A78:D78">
    <cfRule type="expression" priority="48">
      <formula>ISEVEN(ROW())</formula>
    </cfRule>
  </conditionalFormatting>
  <conditionalFormatting sqref="E78">
    <cfRule type="expression" priority="47">
      <formula>ISEVEN(ROW())</formula>
    </cfRule>
  </conditionalFormatting>
  <conditionalFormatting sqref="J78:L83">
    <cfRule type="expression" priority="45">
      <formula>ISEVEN(ROW())</formula>
    </cfRule>
  </conditionalFormatting>
  <conditionalFormatting sqref="H78:H83">
    <cfRule type="expression" priority="44">
      <formula>ISEVEN(ROW())</formula>
    </cfRule>
  </conditionalFormatting>
  <conditionalFormatting sqref="G78:G79">
    <cfRule type="expression" priority="43">
      <formula>ISEVEN(ROW())</formula>
    </cfRule>
  </conditionalFormatting>
  <conditionalFormatting sqref="F78:F79">
    <cfRule type="expression" priority="42">
      <formula>ISEVEN(ROW())</formula>
    </cfRule>
  </conditionalFormatting>
  <conditionalFormatting sqref="G80">
    <cfRule type="expression" priority="40">
      <formula>ISEVEN(ROW())</formula>
    </cfRule>
  </conditionalFormatting>
  <conditionalFormatting sqref="F80">
    <cfRule type="expression" priority="39">
      <formula>ISEVEN(ROW())</formula>
    </cfRule>
  </conditionalFormatting>
  <conditionalFormatting sqref="H76">
    <cfRule type="expression" priority="37">
      <formula>ISEVEN(ROW())</formula>
    </cfRule>
  </conditionalFormatting>
  <conditionalFormatting sqref="F76:G76">
    <cfRule type="expression" priority="38">
      <formula>ISEVEN(ROW())</formula>
    </cfRule>
  </conditionalFormatting>
  <conditionalFormatting sqref="G81:G83">
    <cfRule type="expression" priority="35">
      <formula>ISEVEN(ROW())</formula>
    </cfRule>
  </conditionalFormatting>
  <conditionalFormatting sqref="F81:F83">
    <cfRule type="expression" priority="34">
      <formula>ISEVEN(ROW())</formula>
    </cfRule>
  </conditionalFormatting>
  <conditionalFormatting sqref="B83:C83">
    <cfRule type="expression" priority="32">
      <formula>ISEVEN(ROW())</formula>
    </cfRule>
  </conditionalFormatting>
  <conditionalFormatting sqref="E83">
    <cfRule type="expression" priority="31">
      <formula>ISEVEN(ROW())</formula>
    </cfRule>
  </conditionalFormatting>
  <conditionalFormatting sqref="I83">
    <cfRule type="expression" priority="30">
      <formula>ISEVEN(ROW())</formula>
    </cfRule>
  </conditionalFormatting>
  <conditionalFormatting sqref="J83:L85">
    <cfRule type="expression" priority="29">
      <formula>ISEVEN(ROW())</formula>
    </cfRule>
  </conditionalFormatting>
  <conditionalFormatting sqref="H83:H86 H88">
    <cfRule type="expression" priority="28">
      <formula>ISEVEN(ROW())</formula>
    </cfRule>
  </conditionalFormatting>
  <conditionalFormatting sqref="G83:G84">
    <cfRule type="expression" priority="27">
      <formula>ISEVEN(ROW())</formula>
    </cfRule>
  </conditionalFormatting>
  <conditionalFormatting sqref="F83:F88">
    <cfRule type="expression" priority="26">
      <formula>ISEVEN(ROW())</formula>
    </cfRule>
  </conditionalFormatting>
  <conditionalFormatting sqref="G85:G88">
    <cfRule type="expression" priority="20">
      <formula>ISEVEN(ROW())</formula>
    </cfRule>
  </conditionalFormatting>
  <conditionalFormatting sqref="J86:L89">
    <cfRule type="expression" priority="18">
      <formula>ISEVEN(ROW())</formula>
    </cfRule>
  </conditionalFormatting>
  <conditionalFormatting sqref="H87">
    <cfRule type="expression" priority="17">
      <formula>ISEVEN(ROW())</formula>
    </cfRule>
  </conditionalFormatting>
  <conditionalFormatting sqref="F89">
    <cfRule type="expression" priority="11">
      <formula>ISEVEN(ROW())</formula>
    </cfRule>
  </conditionalFormatting>
  <conditionalFormatting sqref="G89">
    <cfRule type="expression" priority="10">
      <formula>ISEVEN(ROW())</formula>
    </cfRule>
  </conditionalFormatting>
  <conditionalFormatting sqref="H89">
    <cfRule type="expression" priority="9">
      <formula>ISEVEN(ROW())</formula>
    </cfRule>
  </conditionalFormatting>
  <conditionalFormatting sqref="B88">
    <cfRule type="expression" priority="6">
      <formula>ISEVEN(ROW())</formula>
    </cfRule>
  </conditionalFormatting>
  <conditionalFormatting sqref="C88">
    <cfRule type="expression" priority="5">
      <formula>ISEVEN(ROW())</formula>
    </cfRule>
  </conditionalFormatting>
  <conditionalFormatting sqref="F91">
    <cfRule type="expression" priority="4">
      <formula>ISEVEN(ROW())</formula>
    </cfRule>
  </conditionalFormatting>
  <conditionalFormatting sqref="G91">
    <cfRule type="expression" priority="3">
      <formula>ISEVEN(ROW())</formula>
    </cfRule>
  </conditionalFormatting>
  <conditionalFormatting sqref="H91">
    <cfRule type="expression" priority="2">
      <formula>ISEVEN(ROW())</formula>
    </cfRule>
  </conditionalFormatting>
  <conditionalFormatting sqref="J91:L91">
    <cfRule type="expression" priority="1">
      <formula>ISEVEN(ROW())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K169"/>
  <sheetViews>
    <sheetView topLeftCell="B43" workbookViewId="0">
      <selection activeCell="K76" sqref="K76"/>
    </sheetView>
  </sheetViews>
  <sheetFormatPr defaultRowHeight="15" x14ac:dyDescent="0.25"/>
  <cols>
    <col min="6" max="6" width="13.7109375" bestFit="1" customWidth="1"/>
    <col min="11" max="11" width="17.5703125" bestFit="1" customWidth="1"/>
  </cols>
  <sheetData>
    <row r="4" spans="4:6" x14ac:dyDescent="0.25">
      <c r="E4" t="s">
        <v>33</v>
      </c>
      <c r="F4" t="s">
        <v>34</v>
      </c>
    </row>
    <row r="5" spans="4:6" x14ac:dyDescent="0.25">
      <c r="D5" t="str">
        <f>IF(MONTH(E5)&lt;4,"1T"&amp;YEAR(E5),IF(MONTH(E5)&lt;7,"2T"&amp;YEAR(E5),IF(MONTH(E5)&lt;10,"3T"&amp;YEAR(E5),"4T"&amp;YEAR(E5))))</f>
        <v>2T2007</v>
      </c>
      <c r="E5" s="13">
        <f>+'Historico JSCP e Dividendos'!F4</f>
        <v>39231</v>
      </c>
      <c r="F5" s="14">
        <f>+'Historico JSCP e Dividendos'!G4</f>
        <v>80.459999999999994</v>
      </c>
    </row>
    <row r="6" spans="4:6" x14ac:dyDescent="0.25">
      <c r="D6" t="str">
        <f t="shared" ref="D6:D69" si="0">IF(MONTH(E6)&lt;4,"1T"&amp;YEAR(E6),IF(MONTH(E6)&lt;7,"2T"&amp;YEAR(E6),IF(MONTH(E6)&lt;10,"3T"&amp;YEAR(E6),"4T"&amp;YEAR(E6))))</f>
        <v>3T2007</v>
      </c>
      <c r="E6" s="13">
        <f>+'Historico JSCP e Dividendos'!F5</f>
        <v>39269</v>
      </c>
      <c r="F6" s="14">
        <f>+'Historico JSCP e Dividendos'!G5</f>
        <v>20.190000000000001</v>
      </c>
    </row>
    <row r="7" spans="4:6" x14ac:dyDescent="0.25">
      <c r="D7" t="str">
        <f t="shared" si="0"/>
        <v>4T2007</v>
      </c>
      <c r="E7" s="13">
        <f>+'Historico JSCP e Dividendos'!F6</f>
        <v>39443</v>
      </c>
      <c r="F7" s="14">
        <f>+'Historico JSCP e Dividendos'!G6</f>
        <v>71.518708880000005</v>
      </c>
    </row>
    <row r="8" spans="4:6" x14ac:dyDescent="0.25">
      <c r="D8" t="str">
        <f t="shared" si="0"/>
        <v>4T2008</v>
      </c>
      <c r="E8" s="13">
        <f>+'Historico JSCP e Dividendos'!F7</f>
        <v>39805</v>
      </c>
      <c r="F8" s="14">
        <f>+'Historico JSCP e Dividendos'!G7</f>
        <v>132.47786748999999</v>
      </c>
    </row>
    <row r="9" spans="4:6" x14ac:dyDescent="0.25">
      <c r="D9" t="str">
        <f t="shared" si="0"/>
        <v>2T2008</v>
      </c>
      <c r="E9" s="13">
        <f>+'Historico JSCP e Dividendos'!F8</f>
        <v>39598</v>
      </c>
      <c r="F9" s="14">
        <f>+'Historico JSCP e Dividendos'!G8</f>
        <v>39.92</v>
      </c>
    </row>
    <row r="10" spans="4:6" x14ac:dyDescent="0.25">
      <c r="D10" t="str">
        <f t="shared" si="0"/>
        <v>2T2008</v>
      </c>
      <c r="E10" s="13">
        <f>+'Historico JSCP e Dividendos'!F9</f>
        <v>39629</v>
      </c>
      <c r="F10" s="14">
        <f>+'Historico JSCP e Dividendos'!G9</f>
        <v>38.74</v>
      </c>
    </row>
    <row r="11" spans="4:6" x14ac:dyDescent="0.25">
      <c r="D11" t="str">
        <f t="shared" si="0"/>
        <v>3T2008</v>
      </c>
      <c r="E11" s="13">
        <f>+'Historico JSCP e Dividendos'!F10</f>
        <v>39721</v>
      </c>
      <c r="F11" s="14">
        <f>+'Historico JSCP e Dividendos'!G10</f>
        <v>39.299999999999997</v>
      </c>
    </row>
    <row r="12" spans="4:6" x14ac:dyDescent="0.25">
      <c r="D12" t="str">
        <f t="shared" si="0"/>
        <v>4T2008</v>
      </c>
      <c r="E12" s="13">
        <f>+'Historico JSCP e Dividendos'!F11</f>
        <v>39808</v>
      </c>
      <c r="F12" s="14">
        <f>+'Historico JSCP e Dividendos'!G11</f>
        <v>39.979999999999997</v>
      </c>
    </row>
    <row r="13" spans="4:6" x14ac:dyDescent="0.25">
      <c r="D13" t="str">
        <f t="shared" si="0"/>
        <v>2T2009</v>
      </c>
      <c r="E13" s="13">
        <f>+'Historico JSCP e Dividendos'!F12</f>
        <v>39927</v>
      </c>
      <c r="F13" s="14">
        <f>+'Historico JSCP e Dividendos'!G12</f>
        <v>38.53</v>
      </c>
    </row>
    <row r="14" spans="4:6" x14ac:dyDescent="0.25">
      <c r="D14" t="str">
        <f t="shared" si="0"/>
        <v>1T2009</v>
      </c>
      <c r="E14" s="13">
        <f>+'Historico JSCP e Dividendos'!F13</f>
        <v>39903</v>
      </c>
      <c r="F14" s="14">
        <f>+'Historico JSCP e Dividendos'!G13</f>
        <v>44.51</v>
      </c>
    </row>
    <row r="15" spans="4:6" x14ac:dyDescent="0.25">
      <c r="D15" t="str">
        <f t="shared" si="0"/>
        <v>2T2009</v>
      </c>
      <c r="E15" s="13">
        <f>+'Historico JSCP e Dividendos'!F14</f>
        <v>39990</v>
      </c>
      <c r="F15" s="14">
        <f>+'Historico JSCP e Dividendos'!G14</f>
        <v>45.44</v>
      </c>
    </row>
    <row r="16" spans="4:6" x14ac:dyDescent="0.25">
      <c r="D16" t="str">
        <f t="shared" si="0"/>
        <v>3T2009</v>
      </c>
      <c r="E16" s="13">
        <f>+'Historico JSCP e Dividendos'!F15</f>
        <v>40084</v>
      </c>
      <c r="F16" s="14">
        <f>+'Historico JSCP e Dividendos'!G15</f>
        <v>44.26</v>
      </c>
    </row>
    <row r="17" spans="4:6" x14ac:dyDescent="0.25">
      <c r="D17" t="str">
        <f t="shared" si="0"/>
        <v>4T2009</v>
      </c>
      <c r="E17" s="13">
        <f>+'Historico JSCP e Dividendos'!F16</f>
        <v>40168</v>
      </c>
      <c r="F17" s="14">
        <f>+'Historico JSCP e Dividendos'!G16</f>
        <v>44.93</v>
      </c>
    </row>
    <row r="18" spans="4:6" x14ac:dyDescent="0.25">
      <c r="D18" t="str">
        <f t="shared" si="0"/>
        <v>2T2010</v>
      </c>
      <c r="E18" s="13">
        <f>+'Historico JSCP e Dividendos'!F17</f>
        <v>40329</v>
      </c>
      <c r="F18" s="14">
        <f>+'Historico JSCP e Dividendos'!G17</f>
        <v>26.41</v>
      </c>
    </row>
    <row r="19" spans="4:6" x14ac:dyDescent="0.25">
      <c r="D19" t="str">
        <f t="shared" si="0"/>
        <v>1T2010</v>
      </c>
      <c r="E19" s="13">
        <f>+'Historico JSCP e Dividendos'!F18</f>
        <v>40268</v>
      </c>
      <c r="F19" s="14">
        <f>+'Historico JSCP e Dividendos'!G18</f>
        <v>47.65</v>
      </c>
    </row>
    <row r="20" spans="4:6" x14ac:dyDescent="0.25">
      <c r="D20" t="str">
        <f t="shared" si="0"/>
        <v>2T2010</v>
      </c>
      <c r="E20" s="13">
        <f>+'Historico JSCP e Dividendos'!F19</f>
        <v>40359</v>
      </c>
      <c r="F20" s="14">
        <f>+'Historico JSCP e Dividendos'!G19</f>
        <v>48.1</v>
      </c>
    </row>
    <row r="21" spans="4:6" x14ac:dyDescent="0.25">
      <c r="D21" t="str">
        <f t="shared" si="0"/>
        <v>3T2010</v>
      </c>
      <c r="E21" s="13">
        <f>+'Historico JSCP e Dividendos'!F20</f>
        <v>40451</v>
      </c>
      <c r="F21" s="14">
        <f>+'Historico JSCP e Dividendos'!G20</f>
        <v>48.56</v>
      </c>
    </row>
    <row r="22" spans="4:6" x14ac:dyDescent="0.25">
      <c r="D22" t="str">
        <f t="shared" si="0"/>
        <v>4T2010</v>
      </c>
      <c r="E22" s="13">
        <f>+'Historico JSCP e Dividendos'!F21</f>
        <v>40541</v>
      </c>
      <c r="F22" s="14">
        <f>+'Historico JSCP e Dividendos'!G21</f>
        <v>65</v>
      </c>
    </row>
    <row r="23" spans="4:6" x14ac:dyDescent="0.25">
      <c r="D23" t="str">
        <f t="shared" si="0"/>
        <v>4T2010</v>
      </c>
      <c r="E23" s="13">
        <f>+'Historico JSCP e Dividendos'!F22</f>
        <v>40543</v>
      </c>
      <c r="F23" s="14">
        <f>+'Historico JSCP e Dividendos'!G22</f>
        <v>49.02</v>
      </c>
    </row>
    <row r="24" spans="4:6" x14ac:dyDescent="0.25">
      <c r="D24" t="str">
        <f t="shared" si="0"/>
        <v>2T2011</v>
      </c>
      <c r="E24" s="13">
        <f>+'Historico JSCP e Dividendos'!F23</f>
        <v>40694</v>
      </c>
      <c r="F24" s="14">
        <f>+'Historico JSCP e Dividendos'!G23</f>
        <v>23.34</v>
      </c>
    </row>
    <row r="25" spans="4:6" x14ac:dyDescent="0.25">
      <c r="D25" t="str">
        <f t="shared" si="0"/>
        <v>1T2011</v>
      </c>
      <c r="E25" s="13">
        <f>+'Historico JSCP e Dividendos'!F24</f>
        <v>40633</v>
      </c>
      <c r="F25" s="14">
        <f>+'Historico JSCP e Dividendos'!G24</f>
        <v>53.15</v>
      </c>
    </row>
    <row r="26" spans="4:6" x14ac:dyDescent="0.25">
      <c r="D26" t="str">
        <f t="shared" si="0"/>
        <v>2T2011</v>
      </c>
      <c r="E26" s="13">
        <f>+'Historico JSCP e Dividendos'!F25</f>
        <v>40715</v>
      </c>
      <c r="F26" s="14">
        <f>+'Historico JSCP e Dividendos'!G25</f>
        <v>53.88</v>
      </c>
    </row>
    <row r="27" spans="4:6" x14ac:dyDescent="0.25">
      <c r="D27" t="str">
        <f t="shared" si="0"/>
        <v>3T2011</v>
      </c>
      <c r="E27" s="13">
        <f>+'Historico JSCP e Dividendos'!F26</f>
        <v>40814</v>
      </c>
      <c r="F27" s="14">
        <f>+'Historico JSCP e Dividendos'!G26</f>
        <v>54.63</v>
      </c>
    </row>
    <row r="28" spans="4:6" x14ac:dyDescent="0.25">
      <c r="D28" t="str">
        <f t="shared" si="0"/>
        <v>4T2011</v>
      </c>
      <c r="E28" s="13">
        <f>+'Historico JSCP e Dividendos'!F27</f>
        <v>40903</v>
      </c>
      <c r="F28" s="14">
        <f>+'Historico JSCP e Dividendos'!G27</f>
        <v>60</v>
      </c>
    </row>
    <row r="29" spans="4:6" x14ac:dyDescent="0.25">
      <c r="D29" t="str">
        <f t="shared" si="0"/>
        <v>4T2011</v>
      </c>
      <c r="E29" s="15">
        <f>+'Historico JSCP e Dividendos'!F28</f>
        <v>40893</v>
      </c>
      <c r="F29" s="14">
        <f>+'Historico JSCP e Dividendos'!G28</f>
        <v>55.32</v>
      </c>
    </row>
    <row r="30" spans="4:6" x14ac:dyDescent="0.25">
      <c r="D30" t="str">
        <f t="shared" si="0"/>
        <v>2T2012</v>
      </c>
      <c r="E30" s="13">
        <f>+'Historico JSCP e Dividendos'!F29</f>
        <v>41054</v>
      </c>
      <c r="F30" s="14">
        <f>+'Historico JSCP e Dividendos'!G29</f>
        <v>66.66</v>
      </c>
    </row>
    <row r="31" spans="4:6" x14ac:dyDescent="0.25">
      <c r="D31" t="str">
        <f t="shared" si="0"/>
        <v>1T2012</v>
      </c>
      <c r="E31" s="13">
        <f>+'Historico JSCP e Dividendos'!F30</f>
        <v>40996</v>
      </c>
      <c r="F31" s="14">
        <f>+'Historico JSCP e Dividendos'!G30</f>
        <v>60.66</v>
      </c>
    </row>
    <row r="32" spans="4:6" x14ac:dyDescent="0.25">
      <c r="D32" t="str">
        <f t="shared" si="0"/>
        <v>2T2012</v>
      </c>
      <c r="E32" s="13">
        <f>+'Historico JSCP e Dividendos'!F31</f>
        <v>41089</v>
      </c>
      <c r="F32" s="14">
        <f>+'Historico JSCP e Dividendos'!G31</f>
        <v>61.58</v>
      </c>
    </row>
    <row r="33" spans="4:11" x14ac:dyDescent="0.25">
      <c r="D33" t="str">
        <f t="shared" si="0"/>
        <v>3T2012</v>
      </c>
      <c r="E33" s="13">
        <f>+'Historico JSCP e Dividendos'!F32</f>
        <v>41179</v>
      </c>
      <c r="F33" s="14">
        <f>+'Historico JSCP e Dividendos'!G32</f>
        <v>57.18</v>
      </c>
    </row>
    <row r="34" spans="4:11" x14ac:dyDescent="0.25">
      <c r="D34" t="str">
        <f t="shared" si="0"/>
        <v>4T2012</v>
      </c>
      <c r="E34" s="13">
        <f>+'Historico JSCP e Dividendos'!F33</f>
        <v>41271</v>
      </c>
      <c r="F34" s="14">
        <f>+'Historico JSCP e Dividendos'!G33</f>
        <v>40</v>
      </c>
    </row>
    <row r="35" spans="4:11" x14ac:dyDescent="0.25">
      <c r="D35" t="str">
        <f t="shared" si="0"/>
        <v>4T2012</v>
      </c>
      <c r="E35" s="15">
        <f>+'Historico JSCP e Dividendos'!F34</f>
        <v>41257</v>
      </c>
      <c r="F35" s="14">
        <f>+'Historico JSCP e Dividendos'!G34</f>
        <v>58.56</v>
      </c>
    </row>
    <row r="36" spans="4:11" x14ac:dyDescent="0.25">
      <c r="D36" t="str">
        <f t="shared" si="0"/>
        <v>2T2013</v>
      </c>
      <c r="E36" s="13">
        <f>+'Historico JSCP e Dividendos'!F35</f>
        <v>41422</v>
      </c>
      <c r="F36" s="14">
        <f>+'Historico JSCP e Dividendos'!G35</f>
        <v>33.08</v>
      </c>
    </row>
    <row r="37" spans="4:11" x14ac:dyDescent="0.25">
      <c r="D37" t="str">
        <f t="shared" si="0"/>
        <v>1T2013</v>
      </c>
      <c r="E37" s="13">
        <f>+'Historico JSCP e Dividendos'!F36</f>
        <v>41360</v>
      </c>
      <c r="F37" s="14">
        <f>+'Historico JSCP e Dividendos'!G36</f>
        <v>56.96</v>
      </c>
    </row>
    <row r="38" spans="4:11" x14ac:dyDescent="0.25">
      <c r="D38" t="str">
        <f t="shared" si="0"/>
        <v>2T2013</v>
      </c>
      <c r="E38" s="13">
        <f>+'Historico JSCP e Dividendos'!F37</f>
        <v>41452</v>
      </c>
      <c r="F38" s="14">
        <f>+'Historico JSCP e Dividendos'!G37</f>
        <v>57.45</v>
      </c>
    </row>
    <row r="39" spans="4:11" x14ac:dyDescent="0.25">
      <c r="D39" t="str">
        <f t="shared" si="0"/>
        <v>3T2013</v>
      </c>
      <c r="E39" s="13">
        <f>+'Historico JSCP e Dividendos'!F38</f>
        <v>41543</v>
      </c>
      <c r="F39" s="14">
        <f>+'Historico JSCP e Dividendos'!G38</f>
        <v>58.39</v>
      </c>
    </row>
    <row r="40" spans="4:11" x14ac:dyDescent="0.25">
      <c r="D40" t="str">
        <f t="shared" si="0"/>
        <v>4T2013</v>
      </c>
      <c r="E40" s="13">
        <f>+'Historico JSCP e Dividendos'!F39</f>
        <v>41626</v>
      </c>
      <c r="F40" s="14">
        <f>+'Historico JSCP e Dividendos'!G39</f>
        <v>58.61</v>
      </c>
    </row>
    <row r="41" spans="4:11" x14ac:dyDescent="0.25">
      <c r="D41" t="str">
        <f t="shared" si="0"/>
        <v>2T2014</v>
      </c>
      <c r="E41" s="13">
        <f>+'Historico JSCP e Dividendos'!F40</f>
        <v>41782</v>
      </c>
      <c r="F41" s="14">
        <f>+'Historico JSCP e Dividendos'!G40</f>
        <v>69.400000000000006</v>
      </c>
    </row>
    <row r="42" spans="4:11" x14ac:dyDescent="0.25">
      <c r="D42" t="str">
        <f t="shared" si="0"/>
        <v>1T2014</v>
      </c>
      <c r="E42" s="13">
        <f>+'Historico JSCP e Dividendos'!F41</f>
        <v>41719</v>
      </c>
      <c r="F42" s="14">
        <f>+'Historico JSCP e Dividendos'!G41</f>
        <v>62.18</v>
      </c>
    </row>
    <row r="43" spans="4:11" x14ac:dyDescent="0.25">
      <c r="D43" t="str">
        <f t="shared" si="0"/>
        <v>2T2014</v>
      </c>
      <c r="E43" s="13">
        <f>+'Historico JSCP e Dividendos'!F42</f>
        <v>41810</v>
      </c>
      <c r="F43" s="14">
        <f>+'Historico JSCP e Dividendos'!G42</f>
        <v>62.62</v>
      </c>
    </row>
    <row r="44" spans="4:11" x14ac:dyDescent="0.25">
      <c r="D44" t="str">
        <f t="shared" si="0"/>
        <v>3T2014</v>
      </c>
      <c r="E44" s="13">
        <f>+'Historico JSCP e Dividendos'!F43</f>
        <v>41911</v>
      </c>
      <c r="F44" s="14">
        <f>+'Historico JSCP e Dividendos'!G43</f>
        <v>63.52</v>
      </c>
    </row>
    <row r="45" spans="4:11" x14ac:dyDescent="0.25">
      <c r="D45" t="str">
        <f t="shared" si="0"/>
        <v>4T2014</v>
      </c>
      <c r="E45" s="15">
        <f>+'Historico JSCP e Dividendos'!F44</f>
        <v>41990</v>
      </c>
      <c r="F45" s="14">
        <f>+'Historico JSCP e Dividendos'!G44</f>
        <v>64.06</v>
      </c>
    </row>
    <row r="46" spans="4:11" x14ac:dyDescent="0.25">
      <c r="D46" t="str">
        <f t="shared" si="0"/>
        <v>2T2015</v>
      </c>
      <c r="E46" s="13">
        <f>+'Historico JSCP e Dividendos'!F45</f>
        <v>42153</v>
      </c>
      <c r="F46" s="14">
        <f>+'Historico JSCP e Dividendos'!G45</f>
        <v>12.03</v>
      </c>
    </row>
    <row r="47" spans="4:11" x14ac:dyDescent="0.25">
      <c r="D47" t="str">
        <f t="shared" si="0"/>
        <v>1T2015</v>
      </c>
      <c r="E47" s="13">
        <f>+'Historico JSCP e Dividendos'!F46</f>
        <v>42093</v>
      </c>
      <c r="F47" s="14">
        <f>+'Historico JSCP e Dividendos'!G46</f>
        <v>76.989999999999995</v>
      </c>
      <c r="K47" s="16"/>
    </row>
    <row r="48" spans="4:11" x14ac:dyDescent="0.25">
      <c r="D48" t="str">
        <f t="shared" si="0"/>
        <v>2T2015</v>
      </c>
      <c r="E48" s="13">
        <f>+'Historico JSCP e Dividendos'!F47</f>
        <v>42178</v>
      </c>
      <c r="F48" s="14">
        <f>+'Historico JSCP e Dividendos'!G47</f>
        <v>84.41</v>
      </c>
      <c r="K48" s="16"/>
    </row>
    <row r="49" spans="4:11" x14ac:dyDescent="0.25">
      <c r="D49" t="str">
        <f t="shared" si="0"/>
        <v>3T2015</v>
      </c>
      <c r="E49" s="13">
        <f>+'Historico JSCP e Dividendos'!F48</f>
        <v>42276</v>
      </c>
      <c r="F49" s="14">
        <f>+'Historico JSCP e Dividendos'!G48</f>
        <v>93.53</v>
      </c>
    </row>
    <row r="50" spans="4:11" x14ac:dyDescent="0.25">
      <c r="D50" t="str">
        <f t="shared" si="0"/>
        <v>4T2015</v>
      </c>
      <c r="E50" s="13">
        <f>+'Historico JSCP e Dividendos'!F49</f>
        <v>42367</v>
      </c>
      <c r="F50" s="14">
        <f>+'Historico JSCP e Dividendos'!G49</f>
        <v>101.5148251</v>
      </c>
      <c r="K50" s="17"/>
    </row>
    <row r="51" spans="4:11" x14ac:dyDescent="0.25">
      <c r="D51" t="str">
        <f t="shared" si="0"/>
        <v>1T2016</v>
      </c>
      <c r="E51" s="13">
        <f>+'Historico JSCP e Dividendos'!F50</f>
        <v>42459</v>
      </c>
      <c r="F51" s="14">
        <f>+'Historico JSCP e Dividendos'!G50</f>
        <v>76.2</v>
      </c>
    </row>
    <row r="52" spans="4:11" x14ac:dyDescent="0.25">
      <c r="D52" t="str">
        <f t="shared" si="0"/>
        <v>2T2016</v>
      </c>
      <c r="E52" s="13">
        <f>+'Historico JSCP e Dividendos'!F51</f>
        <v>42551</v>
      </c>
      <c r="F52" s="14">
        <f>+'Historico JSCP e Dividendos'!G51</f>
        <v>76.819999999999993</v>
      </c>
    </row>
    <row r="53" spans="4:11" x14ac:dyDescent="0.25">
      <c r="D53" t="str">
        <f t="shared" si="0"/>
        <v>3T2016</v>
      </c>
      <c r="E53" s="13">
        <f>+'Historico JSCP e Dividendos'!F52</f>
        <v>42642</v>
      </c>
      <c r="F53" s="14">
        <f>+'Historico JSCP e Dividendos'!G52</f>
        <v>78.06</v>
      </c>
    </row>
    <row r="54" spans="4:11" x14ac:dyDescent="0.25">
      <c r="D54" t="str">
        <f t="shared" si="0"/>
        <v>4T2016</v>
      </c>
      <c r="E54" s="13">
        <f>+'Historico JSCP e Dividendos'!F53</f>
        <v>42733</v>
      </c>
      <c r="F54" s="14">
        <f>+'Historico JSCP e Dividendos'!G53</f>
        <v>17</v>
      </c>
    </row>
    <row r="55" spans="4:11" x14ac:dyDescent="0.25">
      <c r="D55" t="str">
        <f t="shared" si="0"/>
        <v>2T2017</v>
      </c>
      <c r="E55" s="13">
        <f>+'Historico JSCP e Dividendos'!F54</f>
        <v>42886</v>
      </c>
      <c r="F55" s="14">
        <f>+'Historico JSCP e Dividendos'!G54</f>
        <v>16.677</v>
      </c>
    </row>
    <row r="56" spans="4:11" x14ac:dyDescent="0.25">
      <c r="D56" t="str">
        <f t="shared" si="0"/>
        <v>1T2017</v>
      </c>
      <c r="E56" s="13">
        <f>+'Historico JSCP e Dividendos'!F55</f>
        <v>42824</v>
      </c>
      <c r="F56" s="14">
        <f>+'Historico JSCP e Dividendos'!G55</f>
        <v>81.061000000000007</v>
      </c>
    </row>
    <row r="57" spans="4:11" x14ac:dyDescent="0.25">
      <c r="D57" t="str">
        <f t="shared" si="0"/>
        <v>2T2017</v>
      </c>
      <c r="E57" s="13">
        <f>+'Historico JSCP e Dividendos'!F56</f>
        <v>42915</v>
      </c>
      <c r="F57" s="14">
        <f>+'Historico JSCP e Dividendos'!G56</f>
        <v>81.72</v>
      </c>
    </row>
    <row r="58" spans="4:11" x14ac:dyDescent="0.25">
      <c r="D58" t="str">
        <f t="shared" si="0"/>
        <v>3T2017</v>
      </c>
      <c r="E58" s="13">
        <f>+'Historico JSCP e Dividendos'!F57</f>
        <v>43006</v>
      </c>
      <c r="F58" s="14">
        <f>+'Historico JSCP e Dividendos'!G57</f>
        <v>83.037999999999997</v>
      </c>
    </row>
    <row r="59" spans="4:11" x14ac:dyDescent="0.25">
      <c r="D59" t="str">
        <f t="shared" si="0"/>
        <v>4T2017</v>
      </c>
      <c r="E59" s="13">
        <f>+'Historico JSCP e Dividendos'!F58</f>
        <v>43097</v>
      </c>
      <c r="F59" s="14">
        <f>+'Historico JSCP e Dividendos'!G58</f>
        <v>30</v>
      </c>
    </row>
    <row r="60" spans="4:11" x14ac:dyDescent="0.25">
      <c r="D60" t="str">
        <f t="shared" si="0"/>
        <v>1T2018</v>
      </c>
      <c r="E60" s="13">
        <f>+'Historico JSCP e Dividendos'!F59</f>
        <v>43151</v>
      </c>
      <c r="F60" s="14">
        <f>+'Historico JSCP e Dividendos'!G59</f>
        <v>124.2</v>
      </c>
    </row>
    <row r="61" spans="4:11" x14ac:dyDescent="0.25">
      <c r="D61" t="str">
        <f t="shared" si="0"/>
        <v>2T2018</v>
      </c>
      <c r="E61" s="13">
        <f>+'Historico JSCP e Dividendos'!F60</f>
        <v>43250</v>
      </c>
      <c r="F61" s="14">
        <f>+'Historico JSCP e Dividendos'!G60</f>
        <v>20.2</v>
      </c>
    </row>
    <row r="62" spans="4:11" x14ac:dyDescent="0.25">
      <c r="D62" t="str">
        <f t="shared" si="0"/>
        <v>1T2018</v>
      </c>
      <c r="E62" s="13">
        <f>+'Historico JSCP e Dividendos'!F61</f>
        <v>43187</v>
      </c>
      <c r="F62" s="14">
        <f>+'Historico JSCP e Dividendos'!G61</f>
        <v>84.5</v>
      </c>
    </row>
    <row r="63" spans="4:11" x14ac:dyDescent="0.25">
      <c r="D63" t="str">
        <f t="shared" si="0"/>
        <v>2T2018</v>
      </c>
      <c r="E63" s="13">
        <f>+'Historico JSCP e Dividendos'!F62</f>
        <v>43280</v>
      </c>
      <c r="F63" s="14">
        <f>+'Historico JSCP e Dividendos'!G62</f>
        <v>88.3</v>
      </c>
    </row>
    <row r="64" spans="4:11" x14ac:dyDescent="0.25">
      <c r="D64" t="str">
        <f t="shared" si="0"/>
        <v>3T2018</v>
      </c>
      <c r="E64" s="13">
        <f>+'Historico JSCP e Dividendos'!F63</f>
        <v>43370</v>
      </c>
      <c r="F64" s="14">
        <f>+'Historico JSCP e Dividendos'!G63</f>
        <v>88.3</v>
      </c>
    </row>
    <row r="65" spans="4:6" x14ac:dyDescent="0.25">
      <c r="D65" t="str">
        <f t="shared" si="0"/>
        <v>4T2018</v>
      </c>
      <c r="E65" s="15">
        <f>+'Historico JSCP e Dividendos'!F64</f>
        <v>43418</v>
      </c>
      <c r="F65" s="14">
        <f>+'Historico JSCP e Dividendos'!G64</f>
        <v>70</v>
      </c>
    </row>
    <row r="66" spans="4:6" x14ac:dyDescent="0.25">
      <c r="D66" t="str">
        <f t="shared" si="0"/>
        <v>4T2018</v>
      </c>
      <c r="E66" s="13">
        <f>+'Historico JSCP e Dividendos'!F65</f>
        <v>43460</v>
      </c>
      <c r="F66" s="14">
        <f>+'Historico JSCP e Dividendos'!G65</f>
        <v>30</v>
      </c>
    </row>
    <row r="67" spans="4:6" x14ac:dyDescent="0.25">
      <c r="D67" t="str">
        <f t="shared" si="0"/>
        <v>1T2019</v>
      </c>
      <c r="E67" s="13">
        <f>+'Historico JSCP e Dividendos'!F66</f>
        <v>43480</v>
      </c>
      <c r="F67" s="14">
        <f>+'Historico JSCP e Dividendos'!G66</f>
        <v>45</v>
      </c>
    </row>
    <row r="68" spans="4:6" x14ac:dyDescent="0.25">
      <c r="D68" t="str">
        <f t="shared" si="0"/>
        <v>2T2019</v>
      </c>
      <c r="E68" s="13">
        <f>+'Historico JSCP e Dividendos'!F67</f>
        <v>43615</v>
      </c>
      <c r="F68" s="14">
        <f>+'Historico JSCP e Dividendos'!G67</f>
        <v>13.8</v>
      </c>
    </row>
    <row r="69" spans="4:6" x14ac:dyDescent="0.25">
      <c r="D69" t="str">
        <f t="shared" si="0"/>
        <v>1T2019</v>
      </c>
      <c r="E69" s="13">
        <f>+'Historico JSCP e Dividendos'!F68</f>
        <v>43552</v>
      </c>
      <c r="F69" s="14">
        <f>+'Historico JSCP e Dividendos'!G68</f>
        <v>127.7</v>
      </c>
    </row>
    <row r="70" spans="4:6" x14ac:dyDescent="0.25">
      <c r="D70" t="str">
        <f t="shared" ref="D70" si="1">IF(MONTH(E70)&lt;4,"1T"&amp;YEAR(E70),IF(MONTH(E70)&lt;7,"2T"&amp;YEAR(E70),IF(MONTH(E70)&lt;10,"3T"&amp;YEAR(E70),"4T"&amp;YEAR(E70))))</f>
        <v>3T2019</v>
      </c>
      <c r="E70" s="13">
        <f>+'Historico JSCP e Dividendos'!F70</f>
        <v>43735</v>
      </c>
      <c r="F70" s="14">
        <f>+'Historico JSCP e Dividendos'!G70</f>
        <v>112</v>
      </c>
    </row>
    <row r="71" spans="4:6" x14ac:dyDescent="0.25">
      <c r="D71" t="str">
        <f>IF(MONTH(E71)&lt;4,"1T"&amp;YEAR(E71),IF(MONTH(E71)&lt;7,"2T"&amp;YEAR(E71),IF(MONTH(E71)&lt;10,"3T"&amp;YEAR(E71),"4T"&amp;YEAR(E71))))</f>
        <v>4T2019</v>
      </c>
      <c r="E71" s="13">
        <f>+'Historico JSCP e Dividendos'!F71</f>
        <v>43808</v>
      </c>
      <c r="F71" s="14">
        <f>+'Historico JSCP e Dividendos'!G71</f>
        <v>106.7</v>
      </c>
    </row>
    <row r="72" spans="4:6" x14ac:dyDescent="0.25">
      <c r="D72" t="str">
        <f t="shared" ref="D72" si="2">IF(MONTH(E72)&lt;4,"1T"&amp;YEAR(E72),IF(MONTH(E72)&lt;7,"2T"&amp;YEAR(E72),IF(MONTH(E72)&lt;10,"3T"&amp;YEAR(E72),"4T"&amp;YEAR(E72))))</f>
        <v>1T2020</v>
      </c>
      <c r="E72" s="13">
        <f>+'Historico JSCP e Dividendos'!F73</f>
        <v>43920</v>
      </c>
      <c r="F72" s="14">
        <f>+'Historico JSCP e Dividendos'!G73</f>
        <v>101</v>
      </c>
    </row>
    <row r="73" spans="4:6" x14ac:dyDescent="0.25">
      <c r="D73" t="str">
        <f>IF(MONTH(E73)&lt;4,"1T"&amp;YEAR(E73),IF(MONTH(E73)&lt;7,"2T"&amp;YEAR(E73),IF(MONTH(E73)&lt;10,"3T"&amp;YEAR(E73),"4T"&amp;YEAR(E73))))</f>
        <v>2T2020</v>
      </c>
      <c r="E73" s="13">
        <v>44004</v>
      </c>
      <c r="F73" s="14">
        <f>+'Historico JSCP e Dividendos'!G72</f>
        <v>73.704999999999998</v>
      </c>
    </row>
    <row r="74" spans="4:6" x14ac:dyDescent="0.25">
      <c r="E74" s="13"/>
    </row>
    <row r="75" spans="4:6" x14ac:dyDescent="0.25">
      <c r="E75" s="13"/>
    </row>
    <row r="76" spans="4:6" x14ac:dyDescent="0.25">
      <c r="E76" s="13"/>
    </row>
    <row r="77" spans="4:6" x14ac:dyDescent="0.25">
      <c r="E77" s="13"/>
    </row>
    <row r="78" spans="4:6" x14ac:dyDescent="0.25">
      <c r="E78" s="13"/>
    </row>
    <row r="79" spans="4:6" x14ac:dyDescent="0.25">
      <c r="E79" s="13"/>
    </row>
    <row r="80" spans="4:6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  <row r="111" spans="5:5" x14ac:dyDescent="0.25">
      <c r="E111" s="13"/>
    </row>
    <row r="112" spans="5:5" x14ac:dyDescent="0.25">
      <c r="E112" s="13"/>
    </row>
    <row r="113" spans="5:5" x14ac:dyDescent="0.25">
      <c r="E113" s="13"/>
    </row>
    <row r="114" spans="5:5" x14ac:dyDescent="0.25">
      <c r="E114" s="13"/>
    </row>
    <row r="115" spans="5:5" x14ac:dyDescent="0.25">
      <c r="E115" s="13"/>
    </row>
    <row r="116" spans="5:5" x14ac:dyDescent="0.25">
      <c r="E116" s="13"/>
    </row>
    <row r="117" spans="5:5" x14ac:dyDescent="0.25">
      <c r="E117" s="13"/>
    </row>
    <row r="118" spans="5:5" x14ac:dyDescent="0.25">
      <c r="E118" s="13"/>
    </row>
    <row r="119" spans="5:5" x14ac:dyDescent="0.25">
      <c r="E119" s="13"/>
    </row>
    <row r="120" spans="5:5" x14ac:dyDescent="0.25">
      <c r="E120" s="13"/>
    </row>
    <row r="121" spans="5:5" x14ac:dyDescent="0.25">
      <c r="E121" s="13"/>
    </row>
    <row r="122" spans="5:5" x14ac:dyDescent="0.25">
      <c r="E122" s="13"/>
    </row>
    <row r="123" spans="5:5" x14ac:dyDescent="0.25">
      <c r="E123" s="13"/>
    </row>
    <row r="124" spans="5:5" x14ac:dyDescent="0.25">
      <c r="E124" s="13"/>
    </row>
    <row r="125" spans="5:5" x14ac:dyDescent="0.25">
      <c r="E125" s="13"/>
    </row>
    <row r="126" spans="5:5" x14ac:dyDescent="0.25">
      <c r="E126" s="13"/>
    </row>
    <row r="127" spans="5:5" x14ac:dyDescent="0.25">
      <c r="E127" s="13"/>
    </row>
    <row r="128" spans="5:5" x14ac:dyDescent="0.25">
      <c r="E128" s="13"/>
    </row>
    <row r="129" spans="5:5" x14ac:dyDescent="0.25">
      <c r="E129" s="13"/>
    </row>
    <row r="130" spans="5:5" x14ac:dyDescent="0.25">
      <c r="E130" s="13"/>
    </row>
    <row r="131" spans="5:5" x14ac:dyDescent="0.25">
      <c r="E131" s="13"/>
    </row>
    <row r="132" spans="5:5" x14ac:dyDescent="0.25">
      <c r="E132" s="13"/>
    </row>
    <row r="133" spans="5:5" x14ac:dyDescent="0.25">
      <c r="E133" s="13"/>
    </row>
    <row r="134" spans="5:5" x14ac:dyDescent="0.25">
      <c r="E134" s="13"/>
    </row>
    <row r="135" spans="5:5" x14ac:dyDescent="0.25">
      <c r="E135" s="13"/>
    </row>
    <row r="136" spans="5:5" x14ac:dyDescent="0.25">
      <c r="E136" s="13"/>
    </row>
    <row r="137" spans="5:5" x14ac:dyDescent="0.25">
      <c r="E137" s="13"/>
    </row>
    <row r="138" spans="5:5" x14ac:dyDescent="0.25">
      <c r="E138" s="13"/>
    </row>
    <row r="139" spans="5:5" x14ac:dyDescent="0.25">
      <c r="E139" s="13"/>
    </row>
    <row r="140" spans="5:5" x14ac:dyDescent="0.25">
      <c r="E140" s="13"/>
    </row>
    <row r="141" spans="5:5" x14ac:dyDescent="0.25">
      <c r="E141" s="13"/>
    </row>
    <row r="142" spans="5:5" x14ac:dyDescent="0.25">
      <c r="E142" s="13"/>
    </row>
    <row r="143" spans="5:5" x14ac:dyDescent="0.25">
      <c r="E143" s="13"/>
    </row>
    <row r="144" spans="5:5" x14ac:dyDescent="0.25">
      <c r="E144" s="13"/>
    </row>
    <row r="145" spans="5:5" x14ac:dyDescent="0.25">
      <c r="E145" s="13"/>
    </row>
    <row r="146" spans="5:5" x14ac:dyDescent="0.25">
      <c r="E146" s="13"/>
    </row>
    <row r="147" spans="5:5" x14ac:dyDescent="0.25">
      <c r="E147" s="13"/>
    </row>
    <row r="148" spans="5:5" x14ac:dyDescent="0.25">
      <c r="E148" s="13"/>
    </row>
    <row r="149" spans="5:5" x14ac:dyDescent="0.25">
      <c r="E149" s="13"/>
    </row>
    <row r="150" spans="5:5" x14ac:dyDescent="0.25">
      <c r="E150" s="13"/>
    </row>
    <row r="151" spans="5:5" x14ac:dyDescent="0.25">
      <c r="E151" s="13"/>
    </row>
    <row r="152" spans="5:5" x14ac:dyDescent="0.25">
      <c r="E152" s="13"/>
    </row>
    <row r="153" spans="5:5" x14ac:dyDescent="0.25">
      <c r="E153" s="13"/>
    </row>
    <row r="154" spans="5:5" x14ac:dyDescent="0.25">
      <c r="E154" s="13"/>
    </row>
    <row r="155" spans="5:5" x14ac:dyDescent="0.25">
      <c r="E155" s="13"/>
    </row>
    <row r="156" spans="5:5" x14ac:dyDescent="0.25">
      <c r="E156" s="13"/>
    </row>
    <row r="157" spans="5:5" x14ac:dyDescent="0.25">
      <c r="E157" s="13"/>
    </row>
    <row r="158" spans="5:5" x14ac:dyDescent="0.25">
      <c r="E158" s="13"/>
    </row>
    <row r="159" spans="5:5" x14ac:dyDescent="0.25">
      <c r="E159" s="13"/>
    </row>
    <row r="160" spans="5:5" x14ac:dyDescent="0.25">
      <c r="E160" s="13"/>
    </row>
    <row r="161" spans="5:5" x14ac:dyDescent="0.25">
      <c r="E161" s="13"/>
    </row>
    <row r="162" spans="5:5" x14ac:dyDescent="0.25">
      <c r="E162" s="13"/>
    </row>
    <row r="163" spans="5:5" x14ac:dyDescent="0.25">
      <c r="E163" s="13"/>
    </row>
    <row r="164" spans="5:5" x14ac:dyDescent="0.25">
      <c r="E164" s="13"/>
    </row>
    <row r="165" spans="5:5" x14ac:dyDescent="0.25">
      <c r="E165" s="13"/>
    </row>
    <row r="166" spans="5:5" x14ac:dyDescent="0.25">
      <c r="E166" s="13"/>
    </row>
    <row r="167" spans="5:5" x14ac:dyDescent="0.25">
      <c r="E167" s="13"/>
    </row>
    <row r="168" spans="5:5" x14ac:dyDescent="0.25">
      <c r="E168" s="13"/>
    </row>
    <row r="169" spans="5:5" x14ac:dyDescent="0.25">
      <c r="E169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Historico JSCP e Dividendos</vt:lpstr>
      <vt:lpstr>Planilha1</vt:lpstr>
    </vt:vector>
  </TitlesOfParts>
  <Company>Banrisul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Joao_Landeira@banrisul.com.br</dc:creator>
  <cp:lastModifiedBy>Joao Francisco Caberlon Landeira</cp:lastModifiedBy>
  <dcterms:created xsi:type="dcterms:W3CDTF">2017-10-27T17:31:07Z</dcterms:created>
  <dcterms:modified xsi:type="dcterms:W3CDTF">2024-04-26T16:09:27Z</dcterms:modified>
</cp:coreProperties>
</file>